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870" windowWidth="11100" windowHeight="5550"/>
  </bookViews>
  <sheets>
    <sheet name="INTERIM FORM" sheetId="4" r:id="rId1"/>
  </sheets>
  <definedNames>
    <definedName name="F2F3RestrictedSum">'INTERIM FORM'!$H$161:$H$161</definedName>
    <definedName name="_xlnm.Print_Area" localSheetId="0">'INTERIM FORM'!$B$1:$N$182</definedName>
    <definedName name="_xlnm.Print_Titles" localSheetId="0">'INTERIM FORM'!$1:$7</definedName>
  </definedNames>
  <calcPr calcId="145621"/>
</workbook>
</file>

<file path=xl/calcChain.xml><?xml version="1.0" encoding="utf-8"?>
<calcChain xmlns="http://schemas.openxmlformats.org/spreadsheetml/2006/main">
  <c r="I130" i="4" l="1"/>
  <c r="I129" i="4"/>
  <c r="G130" i="4"/>
  <c r="G129" i="4"/>
  <c r="J29" i="4" l="1"/>
  <c r="I29" i="4"/>
  <c r="H29" i="4"/>
  <c r="G29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M24" i="4" l="1"/>
  <c r="N24" i="4" s="1"/>
  <c r="M27" i="4"/>
  <c r="N27" i="4" s="1"/>
  <c r="M25" i="4"/>
  <c r="N25" i="4" s="1"/>
  <c r="M23" i="4"/>
  <c r="N23" i="4" s="1"/>
  <c r="M22" i="4"/>
  <c r="N22" i="4" s="1"/>
  <c r="M21" i="4"/>
  <c r="N21" i="4" s="1"/>
  <c r="M19" i="4"/>
  <c r="N19" i="4" s="1"/>
  <c r="M20" i="4"/>
  <c r="N20" i="4" s="1"/>
  <c r="L29" i="4"/>
  <c r="P29" i="4" s="1"/>
  <c r="M26" i="4"/>
  <c r="N26" i="4" s="1"/>
  <c r="K29" i="4"/>
  <c r="O29" i="4" s="1"/>
  <c r="M18" i="4"/>
  <c r="K36" i="4"/>
  <c r="L36" i="4"/>
  <c r="N18" i="4" l="1"/>
  <c r="N29" i="4" s="1"/>
  <c r="M29" i="4"/>
  <c r="M36" i="4"/>
  <c r="N36" i="4" s="1"/>
  <c r="L108" i="4"/>
  <c r="K108" i="4"/>
  <c r="K38" i="4"/>
  <c r="K39" i="4"/>
  <c r="K40" i="4"/>
  <c r="K32" i="4"/>
  <c r="K33" i="4"/>
  <c r="K34" i="4"/>
  <c r="K35" i="4"/>
  <c r="K37" i="4"/>
  <c r="L32" i="4"/>
  <c r="L33" i="4"/>
  <c r="L34" i="4"/>
  <c r="L35" i="4"/>
  <c r="L37" i="4"/>
  <c r="L38" i="4"/>
  <c r="L39" i="4"/>
  <c r="L40" i="4"/>
  <c r="L41" i="4"/>
  <c r="M38" i="4" l="1"/>
  <c r="N38" i="4" s="1"/>
  <c r="M34" i="4"/>
  <c r="N34" i="4" s="1"/>
  <c r="M37" i="4"/>
  <c r="N37" i="4" s="1"/>
  <c r="M108" i="4"/>
  <c r="N108" i="4" s="1"/>
  <c r="M32" i="4"/>
  <c r="N32" i="4" s="1"/>
  <c r="M39" i="4"/>
  <c r="N39" i="4" s="1"/>
  <c r="M35" i="4"/>
  <c r="N35" i="4" s="1"/>
  <c r="M33" i="4"/>
  <c r="N33" i="4" s="1"/>
  <c r="K41" i="4" l="1"/>
  <c r="L31" i="4"/>
  <c r="K31" i="4"/>
  <c r="M31" i="4" l="1"/>
  <c r="N31" i="4" s="1"/>
  <c r="M40" i="4"/>
  <c r="N40" i="4" s="1"/>
  <c r="M41" i="4"/>
  <c r="N41" i="4" s="1"/>
  <c r="H172" i="4"/>
  <c r="L167" i="4" l="1"/>
  <c r="K13" i="4" l="1"/>
  <c r="K12" i="4"/>
  <c r="K11" i="4"/>
  <c r="K10" i="4"/>
  <c r="J131" i="4" l="1"/>
  <c r="I131" i="4"/>
  <c r="H131" i="4"/>
  <c r="G131" i="4"/>
  <c r="L130" i="4"/>
  <c r="K130" i="4"/>
  <c r="L129" i="4"/>
  <c r="K129" i="4"/>
  <c r="J123" i="4"/>
  <c r="I123" i="4"/>
  <c r="H123" i="4"/>
  <c r="G123" i="4"/>
  <c r="L121" i="4"/>
  <c r="K121" i="4"/>
  <c r="L120" i="4"/>
  <c r="K120" i="4"/>
  <c r="L119" i="4"/>
  <c r="K119" i="4"/>
  <c r="J112" i="4"/>
  <c r="I112" i="4"/>
  <c r="H112" i="4"/>
  <c r="G112" i="4"/>
  <c r="L110" i="4"/>
  <c r="K110" i="4"/>
  <c r="L109" i="4"/>
  <c r="K109" i="4"/>
  <c r="L107" i="4"/>
  <c r="K107" i="4"/>
  <c r="L106" i="4"/>
  <c r="K106" i="4"/>
  <c r="L105" i="4"/>
  <c r="K105" i="4"/>
  <c r="L104" i="4"/>
  <c r="K104" i="4"/>
  <c r="L100" i="4"/>
  <c r="K100" i="4"/>
  <c r="J98" i="4"/>
  <c r="I98" i="4"/>
  <c r="H98" i="4"/>
  <c r="G98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J86" i="4"/>
  <c r="I86" i="4"/>
  <c r="H86" i="4"/>
  <c r="G86" i="4"/>
  <c r="L84" i="4"/>
  <c r="K84" i="4"/>
  <c r="L83" i="4"/>
  <c r="K83" i="4"/>
  <c r="L82" i="4"/>
  <c r="K82" i="4"/>
  <c r="L81" i="4"/>
  <c r="K81" i="4"/>
  <c r="L80" i="4"/>
  <c r="K80" i="4"/>
  <c r="J78" i="4"/>
  <c r="I78" i="4"/>
  <c r="H78" i="4"/>
  <c r="G78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J66" i="4"/>
  <c r="I66" i="4"/>
  <c r="H66" i="4"/>
  <c r="G66" i="4"/>
  <c r="L64" i="4"/>
  <c r="K64" i="4"/>
  <c r="L63" i="4"/>
  <c r="K63" i="4"/>
  <c r="L62" i="4"/>
  <c r="K62" i="4"/>
  <c r="L61" i="4"/>
  <c r="K61" i="4"/>
  <c r="L60" i="4"/>
  <c r="K60" i="4"/>
  <c r="J58" i="4"/>
  <c r="I58" i="4"/>
  <c r="H58" i="4"/>
  <c r="G58" i="4"/>
  <c r="L56" i="4"/>
  <c r="K56" i="4"/>
  <c r="L55" i="4"/>
  <c r="K55" i="4"/>
  <c r="L54" i="4"/>
  <c r="K54" i="4"/>
  <c r="L53" i="4"/>
  <c r="K53" i="4"/>
  <c r="J48" i="4"/>
  <c r="I48" i="4"/>
  <c r="H48" i="4"/>
  <c r="G48" i="4"/>
  <c r="L46" i="4"/>
  <c r="L48" i="4" s="1"/>
  <c r="K46" i="4"/>
  <c r="K48" i="4" s="1"/>
  <c r="J44" i="4"/>
  <c r="I44" i="4"/>
  <c r="H44" i="4"/>
  <c r="G44" i="4"/>
  <c r="L42" i="4"/>
  <c r="K42" i="4"/>
  <c r="J16" i="4"/>
  <c r="I16" i="4"/>
  <c r="H16" i="4"/>
  <c r="G16" i="4"/>
  <c r="L14" i="4"/>
  <c r="K14" i="4"/>
  <c r="L13" i="4"/>
  <c r="L12" i="4"/>
  <c r="M12" i="4" s="1"/>
  <c r="N12" i="4" s="1"/>
  <c r="L11" i="4"/>
  <c r="M11" i="4" s="1"/>
  <c r="N11" i="4" s="1"/>
  <c r="L10" i="4"/>
  <c r="H50" i="4" l="1"/>
  <c r="I50" i="4"/>
  <c r="G50" i="4"/>
  <c r="J50" i="4"/>
  <c r="M110" i="4"/>
  <c r="N110" i="4" s="1"/>
  <c r="M54" i="4"/>
  <c r="N54" i="4" s="1"/>
  <c r="M56" i="4"/>
  <c r="N56" i="4" s="1"/>
  <c r="M90" i="4"/>
  <c r="N90" i="4" s="1"/>
  <c r="M92" i="4"/>
  <c r="N92" i="4" s="1"/>
  <c r="M119" i="4"/>
  <c r="N119" i="4" s="1"/>
  <c r="M121" i="4"/>
  <c r="N121" i="4" s="1"/>
  <c r="M130" i="4"/>
  <c r="N130" i="4" s="1"/>
  <c r="M88" i="4"/>
  <c r="N88" i="4" s="1"/>
  <c r="M53" i="4"/>
  <c r="N53" i="4" s="1"/>
  <c r="M55" i="4"/>
  <c r="N55" i="4" s="1"/>
  <c r="K66" i="4"/>
  <c r="O66" i="4" s="1"/>
  <c r="M62" i="4"/>
  <c r="N62" i="4" s="1"/>
  <c r="M64" i="4"/>
  <c r="N64" i="4" s="1"/>
  <c r="M69" i="4"/>
  <c r="N69" i="4" s="1"/>
  <c r="M71" i="4"/>
  <c r="N71" i="4" s="1"/>
  <c r="M73" i="4"/>
  <c r="N73" i="4" s="1"/>
  <c r="M75" i="4"/>
  <c r="N75" i="4" s="1"/>
  <c r="M80" i="4"/>
  <c r="N80" i="4" s="1"/>
  <c r="M84" i="4"/>
  <c r="N84" i="4" s="1"/>
  <c r="M89" i="4"/>
  <c r="N89" i="4" s="1"/>
  <c r="M91" i="4"/>
  <c r="N91" i="4" s="1"/>
  <c r="M93" i="4"/>
  <c r="N93" i="4" s="1"/>
  <c r="L44" i="4"/>
  <c r="P44" i="4" s="1"/>
  <c r="M94" i="4"/>
  <c r="N94" i="4" s="1"/>
  <c r="M96" i="4"/>
  <c r="N96" i="4" s="1"/>
  <c r="M106" i="4"/>
  <c r="N106" i="4" s="1"/>
  <c r="L131" i="4"/>
  <c r="P131" i="4" s="1"/>
  <c r="M109" i="4"/>
  <c r="N109" i="4" s="1"/>
  <c r="L58" i="4"/>
  <c r="K112" i="4"/>
  <c r="O112" i="4" s="1"/>
  <c r="L78" i="4"/>
  <c r="P78" i="4" s="1"/>
  <c r="M83" i="4"/>
  <c r="N83" i="4" s="1"/>
  <c r="M95" i="4"/>
  <c r="N95" i="4" s="1"/>
  <c r="M14" i="4"/>
  <c r="N14" i="4" s="1"/>
  <c r="L112" i="4"/>
  <c r="P112" i="4" s="1"/>
  <c r="M82" i="4"/>
  <c r="N82" i="4" s="1"/>
  <c r="M13" i="4"/>
  <c r="N13" i="4" s="1"/>
  <c r="M61" i="4"/>
  <c r="N61" i="4" s="1"/>
  <c r="M63" i="4"/>
  <c r="N63" i="4" s="1"/>
  <c r="M81" i="4"/>
  <c r="N81" i="4" s="1"/>
  <c r="M105" i="4"/>
  <c r="N105" i="4" s="1"/>
  <c r="M107" i="4"/>
  <c r="N107" i="4" s="1"/>
  <c r="L98" i="4"/>
  <c r="P98" i="4" s="1"/>
  <c r="L66" i="4"/>
  <c r="P66" i="4" s="1"/>
  <c r="M60" i="4"/>
  <c r="N60" i="4" s="1"/>
  <c r="L86" i="4"/>
  <c r="P86" i="4" s="1"/>
  <c r="M104" i="4"/>
  <c r="N104" i="4" s="1"/>
  <c r="L123" i="4"/>
  <c r="P123" i="4" s="1"/>
  <c r="O48" i="4"/>
  <c r="M68" i="4"/>
  <c r="N68" i="4" s="1"/>
  <c r="M70" i="4"/>
  <c r="N70" i="4" s="1"/>
  <c r="M72" i="4"/>
  <c r="N72" i="4" s="1"/>
  <c r="M74" i="4"/>
  <c r="N74" i="4" s="1"/>
  <c r="M76" i="4"/>
  <c r="N76" i="4" s="1"/>
  <c r="M100" i="4"/>
  <c r="N100" i="4" s="1"/>
  <c r="M120" i="4"/>
  <c r="N120" i="4" s="1"/>
  <c r="M129" i="4"/>
  <c r="N129" i="4" s="1"/>
  <c r="K86" i="4"/>
  <c r="O86" i="4" s="1"/>
  <c r="K16" i="4"/>
  <c r="L16" i="4"/>
  <c r="K123" i="4"/>
  <c r="O123" i="4" s="1"/>
  <c r="K131" i="4"/>
  <c r="O131" i="4" s="1"/>
  <c r="P48" i="4"/>
  <c r="M10" i="4"/>
  <c r="K78" i="4"/>
  <c r="K98" i="4"/>
  <c r="O98" i="4" s="1"/>
  <c r="M42" i="4"/>
  <c r="N42" i="4" s="1"/>
  <c r="M46" i="4"/>
  <c r="K58" i="4"/>
  <c r="O58" i="4" s="1"/>
  <c r="K44" i="4"/>
  <c r="O44" i="4" s="1"/>
  <c r="L50" i="4" l="1"/>
  <c r="N131" i="4"/>
  <c r="K50" i="4"/>
  <c r="N58" i="4"/>
  <c r="M58" i="4"/>
  <c r="N98" i="4"/>
  <c r="P58" i="4"/>
  <c r="O16" i="4"/>
  <c r="O78" i="4"/>
  <c r="N86" i="4"/>
  <c r="M98" i="4"/>
  <c r="M123" i="4"/>
  <c r="M86" i="4"/>
  <c r="N112" i="4"/>
  <c r="M78" i="4"/>
  <c r="M112" i="4"/>
  <c r="N78" i="4"/>
  <c r="N66" i="4"/>
  <c r="N44" i="4"/>
  <c r="P16" i="4"/>
  <c r="M131" i="4"/>
  <c r="M66" i="4"/>
  <c r="N123" i="4"/>
  <c r="N46" i="4"/>
  <c r="N48" i="4" s="1"/>
  <c r="M48" i="4"/>
  <c r="M16" i="4"/>
  <c r="N10" i="4"/>
  <c r="N16" i="4" s="1"/>
  <c r="M44" i="4"/>
  <c r="N50" i="4" l="1"/>
  <c r="M50" i="4"/>
  <c r="P50" i="4"/>
  <c r="O50" i="4"/>
  <c r="J102" i="4"/>
  <c r="H102" i="4"/>
  <c r="H114" i="4" s="1"/>
  <c r="H116" i="4" s="1"/>
  <c r="J114" i="4" l="1"/>
  <c r="J116" i="4" s="1"/>
  <c r="J125" i="4" s="1"/>
  <c r="H125" i="4"/>
  <c r="H133" i="4" s="1"/>
  <c r="G102" i="4"/>
  <c r="I102" i="4"/>
  <c r="L166" i="4"/>
  <c r="L168" i="4"/>
  <c r="L169" i="4"/>
  <c r="L136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60" i="4"/>
  <c r="L162" i="4" s="1"/>
  <c r="L165" i="4"/>
  <c r="L170" i="4"/>
  <c r="L175" i="4"/>
  <c r="L177" i="4" s="1"/>
  <c r="J133" i="4" l="1"/>
  <c r="J137" i="4" s="1"/>
  <c r="L137" i="4" s="1"/>
  <c r="G114" i="4"/>
  <c r="G116" i="4" s="1"/>
  <c r="I114" i="4"/>
  <c r="I116" i="4" s="1"/>
  <c r="I125" i="4" s="1"/>
  <c r="I133" i="4" s="1"/>
  <c r="L102" i="4"/>
  <c r="L114" i="4" s="1"/>
  <c r="L116" i="4" s="1"/>
  <c r="L157" i="4"/>
  <c r="L172" i="4"/>
  <c r="L180" i="4" l="1"/>
  <c r="P114" i="4"/>
  <c r="G125" i="4"/>
  <c r="G133" i="4" s="1"/>
  <c r="O162" i="4"/>
  <c r="O177" i="4"/>
  <c r="J177" i="4"/>
  <c r="H177" i="4"/>
  <c r="J162" i="4"/>
  <c r="H162" i="4"/>
  <c r="L125" i="4" l="1"/>
  <c r="L133" i="4" s="1"/>
  <c r="S179" i="4" s="1"/>
  <c r="S180" i="4" s="1"/>
  <c r="L179" i="4" s="1"/>
  <c r="P116" i="4"/>
  <c r="P177" i="4"/>
  <c r="P162" i="4"/>
  <c r="P133" i="4" l="1"/>
  <c r="P125" i="4"/>
  <c r="H157" i="4"/>
  <c r="H180" i="4" s="1"/>
  <c r="Q179" i="4" s="1"/>
  <c r="Q180" i="4" s="1"/>
  <c r="H179" i="4" s="1"/>
  <c r="J157" i="4"/>
  <c r="J172" i="4"/>
  <c r="O180" i="4"/>
  <c r="O172" i="4"/>
  <c r="O157" i="4"/>
  <c r="J180" i="4" l="1"/>
  <c r="R179" i="4" s="1"/>
  <c r="R180" i="4" s="1"/>
  <c r="J179" i="4" s="1"/>
  <c r="P102" i="4"/>
  <c r="P172" i="4"/>
  <c r="K102" i="4"/>
  <c r="K114" i="4" s="1"/>
  <c r="K116" i="4" s="1"/>
  <c r="O102" i="4" l="1"/>
  <c r="P157" i="4"/>
  <c r="P180" i="4"/>
  <c r="M102" i="4"/>
  <c r="N102" i="4"/>
  <c r="M114" i="4" l="1"/>
  <c r="M116" i="4" s="1"/>
  <c r="M125" i="4" s="1"/>
  <c r="M133" i="4" s="1"/>
  <c r="N114" i="4"/>
  <c r="N116" i="4" s="1"/>
  <c r="N125" i="4" s="1"/>
  <c r="N133" i="4" s="1"/>
  <c r="O114" i="4"/>
  <c r="H182" i="4"/>
  <c r="L138" i="4"/>
  <c r="L182" i="4"/>
  <c r="H138" i="4"/>
  <c r="K125" i="4" l="1"/>
  <c r="K133" i="4" s="1"/>
  <c r="O116" i="4"/>
  <c r="J182" i="4"/>
  <c r="O138" i="4"/>
  <c r="O133" i="4" l="1"/>
  <c r="O125" i="4"/>
  <c r="P138" i="4"/>
</calcChain>
</file>

<file path=xl/sharedStrings.xml><?xml version="1.0" encoding="utf-8"?>
<sst xmlns="http://schemas.openxmlformats.org/spreadsheetml/2006/main" count="212" uniqueCount="211">
  <si>
    <t>Object Code</t>
  </si>
  <si>
    <t>Proof</t>
  </si>
  <si>
    <t xml:space="preserve">5. TOTAL REVENUES </t>
  </si>
  <si>
    <t xml:space="preserve">1. Certificated Salaries </t>
  </si>
  <si>
    <t xml:space="preserve">Total, Certificated Salaries </t>
  </si>
  <si>
    <t xml:space="preserve">2. Classified Salaries </t>
  </si>
  <si>
    <t xml:space="preserve">Total, Classified Salaries </t>
  </si>
  <si>
    <t xml:space="preserve">3. Employee Benefits </t>
  </si>
  <si>
    <t>3101-3102</t>
  </si>
  <si>
    <t>3201-3202</t>
  </si>
  <si>
    <t>3301-3302</t>
  </si>
  <si>
    <t>3401-3402</t>
  </si>
  <si>
    <t>3501-3502</t>
  </si>
  <si>
    <t>3601-3602</t>
  </si>
  <si>
    <t>3701-3702</t>
  </si>
  <si>
    <t>3901-3902</t>
  </si>
  <si>
    <t xml:space="preserve">Total, Employee Benefits </t>
  </si>
  <si>
    <t xml:space="preserve">4. Books and Supplies </t>
  </si>
  <si>
    <t xml:space="preserve">Total, Books and Supplies </t>
  </si>
  <si>
    <t xml:space="preserve">5. Services and Other Operating Expenditures </t>
  </si>
  <si>
    <t xml:space="preserve">Total, Services and Other Operating Expenditures </t>
  </si>
  <si>
    <t xml:space="preserve">Total, Capital Outlay </t>
  </si>
  <si>
    <t xml:space="preserve">7. Other Outgo </t>
  </si>
  <si>
    <t>7110-7143</t>
  </si>
  <si>
    <t xml:space="preserve">Transfers of Pass-through Revenues to Other LEAs </t>
  </si>
  <si>
    <t>7211-7213</t>
  </si>
  <si>
    <t>7221-7223</t>
  </si>
  <si>
    <t xml:space="preserve">All Other Transfers </t>
  </si>
  <si>
    <t>7280-7299</t>
  </si>
  <si>
    <t xml:space="preserve">Total, Other Outgo </t>
  </si>
  <si>
    <t xml:space="preserve">8. TOTAL EXPENDITURES </t>
  </si>
  <si>
    <t xml:space="preserve">C. EXCESS (DEFICIENCY) OF REVENUES OVER EXPEND. </t>
  </si>
  <si>
    <t xml:space="preserve">BEFORE OTHER FINANCING SOURCES AND USES (A5-B8) </t>
  </si>
  <si>
    <t>8930-8979</t>
  </si>
  <si>
    <t xml:space="preserve">2. Other Uses </t>
  </si>
  <si>
    <t>7630-7699</t>
  </si>
  <si>
    <t>8980-8999</t>
  </si>
  <si>
    <t>9793, 9795</t>
  </si>
  <si>
    <t xml:space="preserve">G. ASSETS </t>
  </si>
  <si>
    <t xml:space="preserve">1. Cash </t>
  </si>
  <si>
    <t xml:space="preserve">In County Treasury </t>
  </si>
  <si>
    <t xml:space="preserve">In Banks </t>
  </si>
  <si>
    <t xml:space="preserve">In Revolving Fund </t>
  </si>
  <si>
    <t xml:space="preserve">Collections Awaiting Deposit </t>
  </si>
  <si>
    <t xml:space="preserve">2. Investments </t>
  </si>
  <si>
    <t xml:space="preserve">3. Accounts Receivable </t>
  </si>
  <si>
    <t xml:space="preserve">4. Due From Grantor Government </t>
  </si>
  <si>
    <t xml:space="preserve">5. Due From Other Funds </t>
  </si>
  <si>
    <t xml:space="preserve">6. Stores </t>
  </si>
  <si>
    <t xml:space="preserve">8. Other Current Assets </t>
  </si>
  <si>
    <t xml:space="preserve">10.TOTAL ASSETS </t>
  </si>
  <si>
    <t xml:space="preserve">1. Accounts Payable </t>
  </si>
  <si>
    <t xml:space="preserve">2. Due to Grantor Government </t>
  </si>
  <si>
    <t xml:space="preserve">3. Due to Other Funds </t>
  </si>
  <si>
    <t xml:space="preserve">5. Deferred Revenue </t>
  </si>
  <si>
    <t>9660-9669</t>
  </si>
  <si>
    <t xml:space="preserve">7. TOTAL LIABILITIES </t>
  </si>
  <si>
    <t xml:space="preserve">Charter School Name:                           </t>
  </si>
  <si>
    <t xml:space="preserve">  </t>
  </si>
  <si>
    <t xml:space="preserve">Certificated Pupil Support Salaries  </t>
  </si>
  <si>
    <t xml:space="preserve">Certificated Supervisors' and Administrators' Salaries </t>
  </si>
  <si>
    <t xml:space="preserve">Other Certificated Salaries </t>
  </si>
  <si>
    <t xml:space="preserve">Classified Support Salaries </t>
  </si>
  <si>
    <t xml:space="preserve">Classified Supervisors' and Administrators' Salaries  </t>
  </si>
  <si>
    <t xml:space="preserve">Clerical and Office Salaries  </t>
  </si>
  <si>
    <t xml:space="preserve">Other Classified Salaries </t>
  </si>
  <si>
    <t xml:space="preserve">STRS </t>
  </si>
  <si>
    <t xml:space="preserve">PERS </t>
  </si>
  <si>
    <t xml:space="preserve">Health and Welfare Benefits  </t>
  </si>
  <si>
    <t xml:space="preserve">Unemployment Insurance  </t>
  </si>
  <si>
    <t xml:space="preserve">Workers' Compensation Insurance  </t>
  </si>
  <si>
    <t xml:space="preserve">Approved Textbooks and Core Curricula Materials </t>
  </si>
  <si>
    <t>Books and Other Reference Materials</t>
  </si>
  <si>
    <t>Materials and Supplies</t>
  </si>
  <si>
    <t>Non-capitalized Equipment</t>
  </si>
  <si>
    <t>Travel and Conferences</t>
  </si>
  <si>
    <t>Dues and Memberships</t>
  </si>
  <si>
    <t>Insurance</t>
  </si>
  <si>
    <t>Operations and Housekeeping Services</t>
  </si>
  <si>
    <t>Communications</t>
  </si>
  <si>
    <t>Subagreements for Services</t>
  </si>
  <si>
    <t>Transfers of Apportionments to Other LEAs - Spec Ed and All Others</t>
  </si>
  <si>
    <t>CDS# 37-68338-</t>
  </si>
  <si>
    <t xml:space="preserve">Certificated Teachers' Salaries </t>
  </si>
  <si>
    <t>Classified Instructional Salaries</t>
  </si>
  <si>
    <t>4. Current Loans</t>
  </si>
  <si>
    <t>Debt Service - Principal  (FOR MODIFIED ACCRUAL BASIS ONLY)</t>
  </si>
  <si>
    <t xml:space="preserve">6. Capital Outlay </t>
  </si>
  <si>
    <t>6. Long-term Liabilities</t>
  </si>
  <si>
    <t>A. REVENUES  (8000-8799)</t>
  </si>
  <si>
    <t>8300-8599</t>
  </si>
  <si>
    <t>8100-8299</t>
  </si>
  <si>
    <t xml:space="preserve">Total - Federal Revenues </t>
  </si>
  <si>
    <t xml:space="preserve">Total - Other State Revenues </t>
  </si>
  <si>
    <t xml:space="preserve">Total - Local Revenues </t>
  </si>
  <si>
    <t xml:space="preserve">1. All Other Financing Sources </t>
  </si>
  <si>
    <t>4. TOTAL OTHER FINANCING SOURCES/USES</t>
  </si>
  <si>
    <t>1. Beginning Fund Balance/Net Position</t>
  </si>
  <si>
    <t>c. Adjusted Beginning Fund Balance/Net Position</t>
  </si>
  <si>
    <t>b. Adjustments/Restatements</t>
  </si>
  <si>
    <t>7. Prepaid Expenditures (Expenses)</t>
  </si>
  <si>
    <t>Fair Value Adjustment to Cash in County Treasury</t>
  </si>
  <si>
    <t>With Fiscal Agent/Trustee</t>
  </si>
  <si>
    <t>H. DEFERRED OUTFLOWS OF RESOURCES</t>
  </si>
  <si>
    <t>1. Deferred Outflows of Resources</t>
  </si>
  <si>
    <t>2. TOTAL DEFERRED OUTFLOWS</t>
  </si>
  <si>
    <t xml:space="preserve">I. LIABILITIES </t>
  </si>
  <si>
    <t>J. DEFERRED INFLOWS OF RESOURCES</t>
  </si>
  <si>
    <t>2. TOTAL DEFERRED INFLOWS</t>
  </si>
  <si>
    <t>1. Deferred Inflows of Resources</t>
  </si>
  <si>
    <t>B. EXPENDITURES AND OTHER OUTGO (1000-7499)</t>
  </si>
  <si>
    <t>8600-8799</t>
  </si>
  <si>
    <t>D. OTHER FINANCING SOURCES/USES (7600-7699, 8930-8999)</t>
  </si>
  <si>
    <t>Components of Ending Net Position</t>
  </si>
  <si>
    <t xml:space="preserve">Debt Service - Interest </t>
  </si>
  <si>
    <t xml:space="preserve">1. Ending Fund Balance/Net Position  (G10+H2-I7-J2) </t>
  </si>
  <si>
    <t>c. Unrestricted Net Position</t>
  </si>
  <si>
    <t xml:space="preserve">b. Restricted Net Position </t>
  </si>
  <si>
    <t>(Include contribution to the unfunded cost of Special Education)</t>
  </si>
  <si>
    <t>CELLS G178, I178 AND K178 MUST BE ZERO OR BLANK</t>
  </si>
  <si>
    <t>Description</t>
  </si>
  <si>
    <t>Accrual Basis</t>
  </si>
  <si>
    <t>9400-9489</t>
  </si>
  <si>
    <t>Rentals,Leases,Repairs,and Non-capitalized Improvements</t>
  </si>
  <si>
    <t>9790A</t>
  </si>
  <si>
    <t>Other LCFF Transfers</t>
  </si>
  <si>
    <t>8091, 8097</t>
  </si>
  <si>
    <t>1. Local Control Funding Formula (LCFF) Sources - (8011-8097)</t>
  </si>
  <si>
    <t>8677, 8590</t>
  </si>
  <si>
    <t>First Interim Report</t>
  </si>
  <si>
    <t>San Diego Unified School District</t>
  </si>
  <si>
    <t>Financial Accounting Department</t>
  </si>
  <si>
    <t>Charter Schools Accounting Office</t>
  </si>
  <si>
    <t>Authorizing Agency:</t>
  </si>
  <si>
    <t>Unrestricted Budget</t>
  </si>
  <si>
    <t>Restricted Budget</t>
  </si>
  <si>
    <t>Total Budget</t>
  </si>
  <si>
    <t>Federal Impact Aid - Survey Cards - Maintenance and Operations (Res 0000)</t>
  </si>
  <si>
    <t>Proposition 39 - California Clean Energy Jobs Act (Res 6230)</t>
  </si>
  <si>
    <t>Charter School Facility Grant Program (SB 740) (Res 6030)</t>
  </si>
  <si>
    <t>After School Education and Safety (ASES) (Res 6010)</t>
  </si>
  <si>
    <t>Mandate Block Grant (Res 0000)</t>
  </si>
  <si>
    <t>Common Core Standards Implementation (Res 7405)</t>
  </si>
  <si>
    <t>Lottery, Unrestricted (Res 1100)</t>
  </si>
  <si>
    <t>Lottery, Instructional Materials - Prop 20 Restricted (Res 6300)</t>
  </si>
  <si>
    <t>OPEB, Allocated</t>
  </si>
  <si>
    <t>OPEB, Active Employees</t>
  </si>
  <si>
    <t>3751-3752</t>
  </si>
  <si>
    <t>Other Employee Benefits</t>
  </si>
  <si>
    <t>Depreciation Expense (See Sections G.9 &amp; F.2.a)</t>
  </si>
  <si>
    <t>21st Century Learning Communities (Res 4124)</t>
  </si>
  <si>
    <r>
      <t>Other Federal Revenues</t>
    </r>
    <r>
      <rPr>
        <i/>
        <sz val="11"/>
        <rFont val="Calibri"/>
        <family val="2"/>
        <scheme val="minor"/>
      </rPr>
      <t xml:space="preserve"> (All other resources not reported separately)</t>
    </r>
  </si>
  <si>
    <r>
      <t xml:space="preserve">Other State Revenues </t>
    </r>
    <r>
      <rPr>
        <i/>
        <sz val="11"/>
        <rFont val="Calibri"/>
        <family val="2"/>
        <scheme val="minor"/>
      </rPr>
      <t>(All other resources not reported separately)</t>
    </r>
  </si>
  <si>
    <r>
      <t>E. NET INCREASE (DECREASE) IN FUND BALANCE/NET POSITION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(C + D.4.) </t>
    </r>
  </si>
  <si>
    <t>State Special Education (Res 6500)</t>
  </si>
  <si>
    <t>Child Nutrition - Federal  (NSLP) (Res 5310 and others)</t>
  </si>
  <si>
    <t>Projected EFB/NP (Higher of Budget or Actual)</t>
  </si>
  <si>
    <t>Budget to Projected EFB/NP Differences</t>
  </si>
  <si>
    <t>4. Local Revenue (8600-8799)</t>
  </si>
  <si>
    <t xml:space="preserve">All Local Revenues </t>
  </si>
  <si>
    <t>NCLB: Title V, Part B, Public Charter Schools Grant Program (Res 4610)</t>
  </si>
  <si>
    <t>Fed Sp Ed, IDEA Basic Local Assistance Entitlement, Part B, Sec 611 (Res 3310)</t>
  </si>
  <si>
    <t>Fed Sp Ed, IDEA Mental Health Allocation Plan, Part B, Sec 611 (Res 3327)</t>
  </si>
  <si>
    <t>Authorizing Agency Contact:</t>
  </si>
  <si>
    <r>
      <t xml:space="preserve">Tuition to Other Schools </t>
    </r>
    <r>
      <rPr>
        <i/>
        <sz val="11"/>
        <rFont val="Calibri"/>
        <family val="2"/>
        <scheme val="minor"/>
      </rPr>
      <t>(Include contribuiton to unfunded cost of Sp Ed.)</t>
    </r>
  </si>
  <si>
    <t>OASDI/Medicare (Social Security)</t>
  </si>
  <si>
    <t>Food (Food used in food-service activities for which the purpose is nutrition)</t>
  </si>
  <si>
    <r>
      <t xml:space="preserve">Prof/Consulting Srvcs and Operating Expend </t>
    </r>
    <r>
      <rPr>
        <i/>
        <sz val="11"/>
        <rFont val="Calibri"/>
        <family val="2"/>
        <scheme val="minor"/>
      </rPr>
      <t>(</t>
    </r>
    <r>
      <rPr>
        <b/>
        <i/>
        <sz val="11"/>
        <rFont val="Calibri"/>
        <family val="2"/>
        <scheme val="minor"/>
      </rPr>
      <t>Include District Oversight</t>
    </r>
    <r>
      <rPr>
        <i/>
        <sz val="11"/>
        <rFont val="Calibri"/>
        <family val="2"/>
        <scheme val="minor"/>
      </rPr>
      <t>)</t>
    </r>
  </si>
  <si>
    <r>
      <t>a. July 1 (</t>
    </r>
    <r>
      <rPr>
        <b/>
        <sz val="11"/>
        <rFont val="Calibri"/>
        <family val="2"/>
        <scheme val="minor"/>
      </rPr>
      <t xml:space="preserve">MUST </t>
    </r>
    <r>
      <rPr>
        <sz val="11"/>
        <rFont val="Calibri"/>
        <family val="2"/>
        <scheme val="minor"/>
      </rPr>
      <t xml:space="preserve">match </t>
    </r>
    <r>
      <rPr>
        <i/>
        <sz val="11"/>
        <rFont val="Calibri"/>
        <family val="2"/>
        <scheme val="minor"/>
      </rPr>
      <t>EFB/Net Position of PY Unaudited Actuals, Section F.2)</t>
    </r>
  </si>
  <si>
    <r>
      <t>a. Net Investment in Capital Assets</t>
    </r>
    <r>
      <rPr>
        <i/>
        <sz val="11"/>
        <rFont val="Calibri"/>
        <family val="2"/>
        <scheme val="minor"/>
      </rPr>
      <t xml:space="preserve"> (</t>
    </r>
    <r>
      <rPr>
        <b/>
        <i/>
        <sz val="11"/>
        <rFont val="Calibri"/>
        <family val="2"/>
        <scheme val="minor"/>
      </rPr>
      <t>See Sections B.6 and G.9</t>
    </r>
    <r>
      <rPr>
        <i/>
        <sz val="11"/>
        <rFont val="Calibri"/>
        <family val="2"/>
        <scheme val="minor"/>
      </rPr>
      <t>)</t>
    </r>
  </si>
  <si>
    <r>
      <t xml:space="preserve">F. FUND BALANCE/NET POSITION  </t>
    </r>
    <r>
      <rPr>
        <i/>
        <sz val="11"/>
        <rFont val="Calibri"/>
        <family val="2"/>
        <scheme val="minor"/>
      </rPr>
      <t xml:space="preserve">(Budget and Actuals </t>
    </r>
    <r>
      <rPr>
        <b/>
        <i/>
        <sz val="11"/>
        <rFont val="Calibri"/>
        <family val="2"/>
        <scheme val="minor"/>
      </rPr>
      <t>MUST</t>
    </r>
    <r>
      <rPr>
        <i/>
        <sz val="11"/>
        <rFont val="Calibri"/>
        <family val="2"/>
        <scheme val="minor"/>
      </rPr>
      <t xml:space="preserve"> match) ( F.1.a-b)</t>
    </r>
  </si>
  <si>
    <r>
      <t>9. Capital Assets (</t>
    </r>
    <r>
      <rPr>
        <b/>
        <sz val="11"/>
        <rFont val="Calibri"/>
        <family val="2"/>
        <scheme val="minor"/>
      </rPr>
      <t>See Sections B.6 &amp; F.2.a</t>
    </r>
    <r>
      <rPr>
        <sz val="11"/>
        <rFont val="Calibri"/>
        <family val="2"/>
        <scheme val="minor"/>
      </rPr>
      <t>)</t>
    </r>
  </si>
  <si>
    <r>
      <t xml:space="preserve">Transfers of Indirect Costs </t>
    </r>
    <r>
      <rPr>
        <i/>
        <sz val="11"/>
        <rFont val="Calibri"/>
        <family val="2"/>
        <scheme val="minor"/>
      </rPr>
      <t>(</t>
    </r>
    <r>
      <rPr>
        <b/>
        <i/>
        <sz val="11"/>
        <rFont val="Calibri"/>
        <family val="2"/>
        <scheme val="minor"/>
      </rPr>
      <t xml:space="preserve">MUST </t>
    </r>
    <r>
      <rPr>
        <i/>
        <sz val="11"/>
        <rFont val="Calibri"/>
        <family val="2"/>
        <scheme val="minor"/>
      </rPr>
      <t>net to zero)</t>
    </r>
  </si>
  <si>
    <r>
      <t xml:space="preserve">Transfer of Direct Costs </t>
    </r>
    <r>
      <rPr>
        <b/>
        <i/>
        <sz val="11"/>
        <rFont val="Calibri"/>
        <family val="2"/>
        <scheme val="minor"/>
      </rPr>
      <t>(MUST</t>
    </r>
    <r>
      <rPr>
        <i/>
        <sz val="11"/>
        <rFont val="Calibri"/>
        <family val="2"/>
        <scheme val="minor"/>
      </rPr>
      <t xml:space="preserve"> net to zero)</t>
    </r>
  </si>
  <si>
    <t>State Special Education Mental Health Services (Res 6512)</t>
  </si>
  <si>
    <r>
      <rPr>
        <b/>
        <i/>
        <sz val="11"/>
        <rFont val="Calibri"/>
        <family val="2"/>
        <scheme val="minor"/>
      </rPr>
      <t>(MUST</t>
    </r>
    <r>
      <rPr>
        <i/>
        <sz val="11"/>
        <rFont val="Calibri"/>
        <family val="2"/>
        <scheme val="minor"/>
      </rPr>
      <t xml:space="preserve"> agree with F.2)</t>
    </r>
  </si>
  <si>
    <r>
      <t>3. Contributions between unrestricted and restricted accounts</t>
    </r>
    <r>
      <rPr>
        <i/>
        <sz val="11"/>
        <rFont val="Calibri"/>
        <family val="2"/>
        <scheme val="minor"/>
      </rPr>
      <t xml:space="preserve"> (</t>
    </r>
    <r>
      <rPr>
        <b/>
        <i/>
        <sz val="11"/>
        <rFont val="Calibri"/>
        <family val="2"/>
        <scheme val="minor"/>
      </rPr>
      <t xml:space="preserve">MUST </t>
    </r>
    <r>
      <rPr>
        <i/>
        <sz val="11"/>
        <rFont val="Calibri"/>
        <family val="2"/>
        <scheme val="minor"/>
      </rPr>
      <t>net to zero)</t>
    </r>
  </si>
  <si>
    <t>2. Other State Revenues (8300-8599)</t>
  </si>
  <si>
    <t>3. Federal Revenues (8100-8299)</t>
  </si>
  <si>
    <t>State Ch. School Fac. Incentive Grants Prog.(Res within range 5800-5899)</t>
  </si>
  <si>
    <t>a</t>
  </si>
  <si>
    <t>b</t>
  </si>
  <si>
    <t>c</t>
  </si>
  <si>
    <t>d</t>
  </si>
  <si>
    <t>h</t>
  </si>
  <si>
    <t>Contact name:</t>
  </si>
  <si>
    <t>E-mail and phone #:</t>
  </si>
  <si>
    <t>a + c = e</t>
  </si>
  <si>
    <t>b + d = f</t>
  </si>
  <si>
    <t>the &gt; of e or f = g</t>
  </si>
  <si>
    <t xml:space="preserve">2. Projected Ending Fund Balance/Net Position, June 30 (E + F.1.c.) </t>
  </si>
  <si>
    <r>
      <t>Education Protection Account State Aid (EPA) - CY</t>
    </r>
    <r>
      <rPr>
        <i/>
        <sz val="11"/>
        <rFont val="Calibri"/>
        <family val="2"/>
        <scheme val="minor"/>
      </rPr>
      <t xml:space="preserve"> (Res 1400)</t>
    </r>
  </si>
  <si>
    <r>
      <t>LCFF State Aid - Current Year (CY)</t>
    </r>
    <r>
      <rPr>
        <i/>
        <sz val="11"/>
        <rFont val="Calibri"/>
        <family val="2"/>
        <scheme val="minor"/>
      </rPr>
      <t xml:space="preserve"> (Res 0000)</t>
    </r>
  </si>
  <si>
    <r>
      <t>State Aid - Prior Years (</t>
    </r>
    <r>
      <rPr>
        <i/>
        <sz val="11"/>
        <rFont val="Calibri"/>
        <family val="2"/>
        <scheme val="minor"/>
      </rPr>
      <t>LCFF State Aid and EPA) (Res 0000 and Res 1400)</t>
    </r>
  </si>
  <si>
    <t>Transfers to Charter Schools In Lieu of Property Taxes - CY &amp; PY (Res 0000)</t>
  </si>
  <si>
    <t xml:space="preserve">Total, LCFF Sources </t>
  </si>
  <si>
    <t>FY 2017-2018</t>
  </si>
  <si>
    <t>For the Period July 1 2017 through October 31, 2017</t>
  </si>
  <si>
    <t>Tiffany Lilley (tlilley@sandinet)</t>
  </si>
  <si>
    <t>Unrestricted Actuals through 10/31/17</t>
  </si>
  <si>
    <t>Restricted Actuals through 10/31/17</t>
  </si>
  <si>
    <t>Total Actuals through 10/31/17</t>
  </si>
  <si>
    <t>K. ENDING FUND BALANCE/NET POSITION, October 31, 2017</t>
  </si>
  <si>
    <t>ESEA (ESSA), Title I, Part A, Basic Grants Low-Income and Neglected (Res 3010)</t>
  </si>
  <si>
    <t>ESEA (ESSA): Title II, Part A, Improving Teacher Quality Program (Res 4035)</t>
  </si>
  <si>
    <t>ESEA (ESSA): Title III, Limited English Proficient Student Program (Res 4203)</t>
  </si>
  <si>
    <t>ESEA (ESSA): Title III, Immigrant Education Program (Res 4201)</t>
  </si>
  <si>
    <t>See cell  M133</t>
  </si>
  <si>
    <t xml:space="preserve">McGill School of Success </t>
  </si>
  <si>
    <t xml:space="preserve">Kimberly Lopez </t>
  </si>
  <si>
    <t>klopez@mcgillschoolofsuccess.org  619-239-0632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</si>
</sst>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darkTrellis">
        <bgColor theme="0" tint="-4.9989318521683403E-2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6" xfId="0" applyFont="1" applyBorder="1" applyProtection="1"/>
    <xf numFmtId="41" fontId="2" fillId="6" borderId="7" xfId="0" applyNumberFormat="1" applyFont="1" applyFill="1" applyBorder="1" applyAlignment="1" applyProtection="1"/>
    <xf numFmtId="41" fontId="2" fillId="6" borderId="26" xfId="0" applyNumberFormat="1" applyFont="1" applyFill="1" applyBorder="1" applyAlignment="1" applyProtection="1"/>
    <xf numFmtId="41" fontId="2" fillId="0" borderId="0" xfId="0" applyNumberFormat="1" applyFont="1" applyAlignment="1" applyProtection="1"/>
    <xf numFmtId="41" fontId="2" fillId="6" borderId="6" xfId="0" applyNumberFormat="1" applyFont="1" applyFill="1" applyBorder="1" applyAlignment="1" applyProtection="1"/>
    <xf numFmtId="41" fontId="2" fillId="2" borderId="5" xfId="0" applyNumberFormat="1" applyFont="1" applyFill="1" applyBorder="1" applyProtection="1"/>
    <xf numFmtId="44" fontId="2" fillId="0" borderId="0" xfId="0" applyNumberFormat="1" applyFont="1" applyProtection="1"/>
    <xf numFmtId="41" fontId="2" fillId="2" borderId="7" xfId="0" applyNumberFormat="1" applyFont="1" applyFill="1" applyBorder="1" applyProtection="1"/>
    <xf numFmtId="44" fontId="2" fillId="2" borderId="7" xfId="0" applyNumberFormat="1" applyFont="1" applyFill="1" applyBorder="1" applyProtection="1"/>
    <xf numFmtId="41" fontId="2" fillId="2" borderId="7" xfId="1" applyNumberFormat="1" applyFont="1" applyFill="1" applyBorder="1" applyAlignment="1" applyProtection="1">
      <protection locked="0"/>
    </xf>
    <xf numFmtId="41" fontId="2" fillId="0" borderId="0" xfId="1" applyNumberFormat="1" applyFont="1" applyAlignment="1" applyProtection="1"/>
    <xf numFmtId="41" fontId="2" fillId="2" borderId="7" xfId="0" applyNumberFormat="1" applyFont="1" applyFill="1" applyBorder="1" applyAlignment="1" applyProtection="1"/>
    <xf numFmtId="41" fontId="2" fillId="0" borderId="0" xfId="0" applyNumberFormat="1" applyFont="1" applyBorder="1" applyAlignment="1" applyProtection="1"/>
    <xf numFmtId="41" fontId="2" fillId="2" borderId="5" xfId="0" applyNumberFormat="1" applyFont="1" applyFill="1" applyBorder="1" applyAlignment="1" applyProtection="1"/>
    <xf numFmtId="41" fontId="2" fillId="2" borderId="7" xfId="0" applyNumberFormat="1" applyFont="1" applyFill="1" applyBorder="1" applyAlignment="1" applyProtection="1">
      <protection locked="0"/>
    </xf>
    <xf numFmtId="41" fontId="2" fillId="2" borderId="7" xfId="1" applyNumberFormat="1" applyFont="1" applyFill="1" applyBorder="1" applyAlignment="1" applyProtection="1"/>
    <xf numFmtId="41" fontId="2" fillId="2" borderId="2" xfId="0" applyNumberFormat="1" applyFont="1" applyFill="1" applyBorder="1" applyAlignment="1" applyProtection="1"/>
    <xf numFmtId="41" fontId="2" fillId="6" borderId="5" xfId="0" applyNumberFormat="1" applyFont="1" applyFill="1" applyBorder="1" applyAlignment="1" applyProtection="1"/>
    <xf numFmtId="41" fontId="2" fillId="6" borderId="25" xfId="0" applyNumberFormat="1" applyFont="1" applyFill="1" applyBorder="1" applyAlignment="1" applyProtection="1"/>
    <xf numFmtId="41" fontId="2" fillId="0" borderId="1" xfId="0" applyNumberFormat="1" applyFont="1" applyBorder="1" applyAlignment="1" applyProtection="1"/>
    <xf numFmtId="0" fontId="2" fillId="0" borderId="1" xfId="0" applyFont="1" applyBorder="1" applyProtection="1"/>
    <xf numFmtId="41" fontId="2" fillId="0" borderId="4" xfId="0" applyNumberFormat="1" applyFont="1" applyBorder="1" applyAlignment="1" applyProtection="1"/>
    <xf numFmtId="0" fontId="2" fillId="0" borderId="4" xfId="0" applyFont="1" applyBorder="1" applyProtection="1"/>
    <xf numFmtId="39" fontId="2" fillId="0" borderId="0" xfId="0" applyNumberFormat="1" applyFont="1" applyProtection="1"/>
    <xf numFmtId="41" fontId="2" fillId="6" borderId="33" xfId="0" applyNumberFormat="1" applyFont="1" applyFill="1" applyBorder="1" applyAlignment="1" applyProtection="1"/>
    <xf numFmtId="41" fontId="2" fillId="6" borderId="34" xfId="0" applyNumberFormat="1" applyFont="1" applyFill="1" applyBorder="1" applyAlignment="1" applyProtection="1"/>
    <xf numFmtId="0" fontId="3" fillId="0" borderId="11" xfId="0" applyFont="1" applyBorder="1" applyProtection="1"/>
    <xf numFmtId="0" fontId="3" fillId="0" borderId="1" xfId="0" applyFont="1" applyBorder="1" applyProtection="1"/>
    <xf numFmtId="0" fontId="3" fillId="5" borderId="1" xfId="0" applyFont="1" applyFill="1" applyBorder="1" applyAlignment="1" applyProtection="1">
      <alignment horizontal="right"/>
    </xf>
    <xf numFmtId="43" fontId="3" fillId="5" borderId="1" xfId="0" applyNumberFormat="1" applyFont="1" applyFill="1" applyBorder="1" applyAlignment="1" applyProtection="1"/>
    <xf numFmtId="44" fontId="3" fillId="5" borderId="1" xfId="0" applyNumberFormat="1" applyFont="1" applyFill="1" applyBorder="1" applyAlignment="1" applyProtection="1"/>
    <xf numFmtId="43" fontId="3" fillId="0" borderId="1" xfId="0" applyNumberFormat="1" applyFont="1" applyFill="1" applyBorder="1" applyAlignment="1" applyProtection="1"/>
    <xf numFmtId="44" fontId="3" fillId="0" borderId="1" xfId="0" applyNumberFormat="1" applyFont="1" applyFill="1" applyBorder="1" applyAlignment="1" applyProtection="1"/>
    <xf numFmtId="44" fontId="3" fillId="0" borderId="1" xfId="0" applyNumberFormat="1" applyFont="1" applyBorder="1" applyAlignment="1" applyProtection="1"/>
    <xf numFmtId="44" fontId="3" fillId="0" borderId="12" xfId="0" applyNumberFormat="1" applyFont="1" applyBorder="1" applyAlignment="1" applyProtection="1"/>
    <xf numFmtId="44" fontId="3" fillId="0" borderId="0" xfId="0" applyNumberFormat="1" applyFont="1" applyAlignment="1" applyProtection="1"/>
    <xf numFmtId="0" fontId="3" fillId="0" borderId="0" xfId="0" applyFont="1" applyProtection="1"/>
    <xf numFmtId="0" fontId="2" fillId="0" borderId="0" xfId="0" applyFont="1" applyFill="1" applyProtection="1"/>
    <xf numFmtId="3" fontId="2" fillId="0" borderId="0" xfId="0" applyNumberFormat="1" applyFont="1" applyFill="1" applyProtection="1"/>
    <xf numFmtId="0" fontId="2" fillId="3" borderId="12" xfId="0" applyFont="1" applyFill="1" applyBorder="1" applyProtection="1"/>
    <xf numFmtId="0" fontId="2" fillId="4" borderId="20" xfId="0" applyFont="1" applyFill="1" applyBorder="1" applyProtection="1"/>
    <xf numFmtId="0" fontId="2" fillId="4" borderId="0" xfId="0" applyFont="1" applyFill="1" applyBorder="1" applyProtection="1"/>
    <xf numFmtId="0" fontId="2" fillId="4" borderId="10" xfId="0" applyFont="1" applyFill="1" applyBorder="1" applyProtection="1"/>
    <xf numFmtId="44" fontId="2" fillId="2" borderId="5" xfId="0" applyNumberFormat="1" applyFont="1" applyFill="1" applyBorder="1" applyAlignment="1" applyProtection="1">
      <alignment horizontal="center"/>
    </xf>
    <xf numFmtId="41" fontId="2" fillId="2" borderId="13" xfId="0" applyNumberFormat="1" applyFont="1" applyFill="1" applyBorder="1" applyAlignment="1" applyProtection="1"/>
    <xf numFmtId="41" fontId="2" fillId="2" borderId="5" xfId="0" applyNumberFormat="1" applyFont="1" applyFill="1" applyBorder="1" applyAlignment="1" applyProtection="1">
      <alignment horizontal="center"/>
    </xf>
    <xf numFmtId="41" fontId="2" fillId="3" borderId="13" xfId="0" applyNumberFormat="1" applyFont="1" applyFill="1" applyBorder="1" applyProtection="1"/>
    <xf numFmtId="41" fontId="2" fillId="3" borderId="11" xfId="0" applyNumberFormat="1" applyFont="1" applyFill="1" applyBorder="1" applyProtection="1"/>
    <xf numFmtId="41" fontId="2" fillId="3" borderId="13" xfId="0" applyNumberFormat="1" applyFont="1" applyFill="1" applyBorder="1" applyAlignment="1" applyProtection="1"/>
    <xf numFmtId="41" fontId="2" fillId="3" borderId="11" xfId="0" applyNumberFormat="1" applyFont="1" applyFill="1" applyBorder="1" applyAlignment="1" applyProtection="1"/>
    <xf numFmtId="41" fontId="2" fillId="3" borderId="28" xfId="0" applyNumberFormat="1" applyFont="1" applyFill="1" applyBorder="1" applyAlignment="1" applyProtection="1"/>
    <xf numFmtId="41" fontId="2" fillId="0" borderId="0" xfId="1" applyNumberFormat="1" applyFont="1" applyBorder="1" applyAlignment="1" applyProtection="1"/>
    <xf numFmtId="41" fontId="2" fillId="4" borderId="2" xfId="0" applyNumberFormat="1" applyFont="1" applyFill="1" applyBorder="1" applyAlignment="1" applyProtection="1"/>
    <xf numFmtId="41" fontId="2" fillId="4" borderId="8" xfId="0" applyNumberFormat="1" applyFont="1" applyFill="1" applyBorder="1" applyAlignment="1" applyProtection="1"/>
    <xf numFmtId="41" fontId="2" fillId="4" borderId="29" xfId="0" applyNumberFormat="1" applyFont="1" applyFill="1" applyBorder="1" applyAlignment="1" applyProtection="1"/>
    <xf numFmtId="41" fontId="2" fillId="0" borderId="1" xfId="1" applyNumberFormat="1" applyFont="1" applyBorder="1" applyAlignment="1" applyProtection="1"/>
    <xf numFmtId="41" fontId="2" fillId="0" borderId="4" xfId="1" applyNumberFormat="1" applyFont="1" applyBorder="1" applyAlignment="1" applyProtection="1"/>
    <xf numFmtId="41" fontId="2" fillId="4" borderId="7" xfId="0" applyNumberFormat="1" applyFont="1" applyFill="1" applyBorder="1" applyProtection="1"/>
    <xf numFmtId="41" fontId="2" fillId="4" borderId="6" xfId="0" applyNumberFormat="1" applyFont="1" applyFill="1" applyBorder="1" applyProtection="1"/>
    <xf numFmtId="41" fontId="2" fillId="3" borderId="0" xfId="0" applyNumberFormat="1" applyFont="1" applyFill="1" applyBorder="1" applyProtection="1"/>
    <xf numFmtId="0" fontId="2" fillId="7" borderId="17" xfId="0" applyFont="1" applyFill="1" applyBorder="1" applyProtection="1"/>
    <xf numFmtId="0" fontId="2" fillId="7" borderId="18" xfId="0" applyFont="1" applyFill="1" applyBorder="1" applyProtection="1"/>
    <xf numFmtId="0" fontId="2" fillId="7" borderId="18" xfId="0" applyFont="1" applyFill="1" applyBorder="1" applyAlignment="1" applyProtection="1">
      <alignment horizontal="right"/>
      <protection locked="0"/>
    </xf>
    <xf numFmtId="0" fontId="2" fillId="7" borderId="20" xfId="0" applyFont="1" applyFill="1" applyBorder="1" applyProtection="1"/>
    <xf numFmtId="0" fontId="2" fillId="7" borderId="0" xfId="0" applyFont="1" applyFill="1" applyBorder="1" applyProtection="1"/>
    <xf numFmtId="0" fontId="2" fillId="7" borderId="0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</xf>
    <xf numFmtId="41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 wrapText="1"/>
    </xf>
    <xf numFmtId="44" fontId="2" fillId="8" borderId="5" xfId="0" applyNumberFormat="1" applyFont="1" applyFill="1" applyBorder="1" applyProtection="1"/>
    <xf numFmtId="44" fontId="2" fillId="8" borderId="7" xfId="0" applyNumberFormat="1" applyFont="1" applyFill="1" applyBorder="1" applyProtection="1"/>
    <xf numFmtId="41" fontId="2" fillId="8" borderId="7" xfId="0" applyNumberFormat="1" applyFont="1" applyFill="1" applyBorder="1" applyProtection="1">
      <protection locked="0"/>
    </xf>
    <xf numFmtId="41" fontId="2" fillId="8" borderId="7" xfId="0" applyNumberFormat="1" applyFont="1" applyFill="1" applyBorder="1" applyProtection="1"/>
    <xf numFmtId="41" fontId="2" fillId="8" borderId="5" xfId="0" applyNumberFormat="1" applyFont="1" applyFill="1" applyBorder="1" applyProtection="1"/>
    <xf numFmtId="41" fontId="2" fillId="8" borderId="5" xfId="0" applyNumberFormat="1" applyFont="1" applyFill="1" applyBorder="1" applyAlignment="1" applyProtection="1"/>
    <xf numFmtId="41" fontId="2" fillId="8" borderId="13" xfId="0" applyNumberFormat="1" applyFont="1" applyFill="1" applyBorder="1" applyProtection="1"/>
    <xf numFmtId="41" fontId="2" fillId="8" borderId="13" xfId="0" applyNumberFormat="1" applyFont="1" applyFill="1" applyBorder="1" applyAlignment="1" applyProtection="1"/>
    <xf numFmtId="41" fontId="2" fillId="8" borderId="7" xfId="0" applyNumberFormat="1" applyFont="1" applyFill="1" applyBorder="1" applyAlignment="1" applyProtection="1"/>
    <xf numFmtId="41" fontId="2" fillId="8" borderId="2" xfId="0" applyNumberFormat="1" applyFont="1" applyFill="1" applyBorder="1" applyAlignment="1" applyProtection="1"/>
    <xf numFmtId="41" fontId="2" fillId="8" borderId="33" xfId="0" applyNumberFormat="1" applyFont="1" applyFill="1" applyBorder="1" applyAlignment="1" applyProtection="1"/>
    <xf numFmtId="41" fontId="2" fillId="8" borderId="35" xfId="0" applyNumberFormat="1" applyFont="1" applyFill="1" applyBorder="1" applyAlignment="1" applyProtection="1"/>
    <xf numFmtId="41" fontId="2" fillId="8" borderId="3" xfId="0" applyNumberFormat="1" applyFont="1" applyFill="1" applyBorder="1" applyProtection="1"/>
    <xf numFmtId="41" fontId="2" fillId="8" borderId="6" xfId="0" applyNumberFormat="1" applyFont="1" applyFill="1" applyBorder="1" applyAlignment="1" applyProtection="1"/>
    <xf numFmtId="41" fontId="2" fillId="8" borderId="6" xfId="0" applyNumberFormat="1" applyFont="1" applyFill="1" applyBorder="1" applyAlignment="1" applyProtection="1">
      <protection locked="0"/>
    </xf>
    <xf numFmtId="41" fontId="2" fillId="8" borderId="11" xfId="0" applyNumberFormat="1" applyFont="1" applyFill="1" applyBorder="1" applyProtection="1"/>
    <xf numFmtId="41" fontId="2" fillId="8" borderId="11" xfId="0" applyNumberFormat="1" applyFont="1" applyFill="1" applyBorder="1" applyAlignment="1" applyProtection="1"/>
    <xf numFmtId="41" fontId="2" fillId="8" borderId="3" xfId="0" applyNumberFormat="1" applyFont="1" applyFill="1" applyBorder="1" applyAlignment="1" applyProtection="1"/>
    <xf numFmtId="41" fontId="2" fillId="8" borderId="6" xfId="0" applyNumberFormat="1" applyFont="1" applyFill="1" applyBorder="1" applyProtection="1"/>
    <xf numFmtId="41" fontId="2" fillId="8" borderId="7" xfId="0" applyNumberFormat="1" applyFont="1" applyFill="1" applyBorder="1" applyAlignment="1" applyProtection="1">
      <protection locked="0"/>
    </xf>
    <xf numFmtId="41" fontId="2" fillId="8" borderId="2" xfId="0" applyNumberFormat="1" applyFont="1" applyFill="1" applyBorder="1" applyProtection="1"/>
    <xf numFmtId="41" fontId="2" fillId="8" borderId="6" xfId="0" applyNumberFormat="1" applyFont="1" applyFill="1" applyBorder="1" applyProtection="1">
      <protection locked="0"/>
    </xf>
    <xf numFmtId="44" fontId="2" fillId="8" borderId="3" xfId="0" applyNumberFormat="1" applyFont="1" applyFill="1" applyBorder="1" applyProtection="1"/>
    <xf numFmtId="44" fontId="2" fillId="8" borderId="6" xfId="0" applyNumberFormat="1" applyFont="1" applyFill="1" applyBorder="1" applyProtection="1"/>
    <xf numFmtId="41" fontId="2" fillId="8" borderId="8" xfId="0" applyNumberFormat="1" applyFont="1" applyFill="1" applyBorder="1" applyProtection="1"/>
    <xf numFmtId="0" fontId="2" fillId="9" borderId="0" xfId="0" applyFont="1" applyFill="1" applyBorder="1" applyProtection="1"/>
    <xf numFmtId="0" fontId="5" fillId="9" borderId="0" xfId="0" applyFont="1" applyFill="1" applyBorder="1" applyAlignment="1" applyProtection="1">
      <alignment horizontal="center"/>
    </xf>
    <xf numFmtId="0" fontId="6" fillId="9" borderId="2" xfId="0" applyFont="1" applyFill="1" applyBorder="1" applyAlignment="1" applyProtection="1">
      <alignment horizontal="center"/>
    </xf>
    <xf numFmtId="0" fontId="2" fillId="9" borderId="18" xfId="0" applyFont="1" applyFill="1" applyBorder="1" applyAlignment="1" applyProtection="1">
      <alignment horizontal="left"/>
    </xf>
    <xf numFmtId="0" fontId="2" fillId="9" borderId="18" xfId="0" applyFont="1" applyFill="1" applyBorder="1" applyAlignment="1" applyProtection="1">
      <alignment horizontal="center"/>
    </xf>
    <xf numFmtId="0" fontId="2" fillId="9" borderId="18" xfId="0" applyFont="1" applyFill="1" applyBorder="1" applyProtection="1"/>
    <xf numFmtId="0" fontId="2" fillId="9" borderId="18" xfId="0" applyFont="1" applyFill="1" applyBorder="1" applyAlignment="1" applyProtection="1">
      <alignment horizontal="right"/>
    </xf>
    <xf numFmtId="49" fontId="2" fillId="9" borderId="18" xfId="0" quotePrefix="1" applyNumberFormat="1" applyFont="1" applyFill="1" applyBorder="1" applyAlignment="1" applyProtection="1">
      <alignment horizontal="left"/>
    </xf>
    <xf numFmtId="49" fontId="2" fillId="9" borderId="19" xfId="0" quotePrefix="1" applyNumberFormat="1" applyFont="1" applyFill="1" applyBorder="1" applyAlignment="1" applyProtection="1">
      <alignment horizontal="right"/>
    </xf>
    <xf numFmtId="0" fontId="2" fillId="9" borderId="0" xfId="0" applyFont="1" applyFill="1" applyBorder="1" applyAlignment="1" applyProtection="1">
      <alignment horizontal="left"/>
    </xf>
    <xf numFmtId="0" fontId="2" fillId="9" borderId="0" xfId="0" applyFont="1" applyFill="1" applyBorder="1" applyAlignment="1" applyProtection="1">
      <alignment horizontal="center"/>
    </xf>
    <xf numFmtId="49" fontId="2" fillId="9" borderId="0" xfId="0" quotePrefix="1" applyNumberFormat="1" applyFont="1" applyFill="1" applyBorder="1" applyAlignment="1" applyProtection="1">
      <alignment horizontal="left"/>
    </xf>
    <xf numFmtId="0" fontId="2" fillId="9" borderId="0" xfId="0" applyFont="1" applyFill="1" applyBorder="1" applyAlignment="1" applyProtection="1">
      <alignment horizontal="center" vertical="center"/>
    </xf>
    <xf numFmtId="49" fontId="2" fillId="9" borderId="0" xfId="0" quotePrefix="1" applyNumberFormat="1" applyFont="1" applyFill="1" applyBorder="1" applyAlignment="1" applyProtection="1">
      <alignment horizontal="left" vertical="center"/>
    </xf>
    <xf numFmtId="49" fontId="2" fillId="9" borderId="21" xfId="0" quotePrefix="1" applyNumberFormat="1" applyFont="1" applyFill="1" applyBorder="1" applyAlignment="1" applyProtection="1">
      <alignment horizontal="right"/>
    </xf>
    <xf numFmtId="49" fontId="2" fillId="9" borderId="0" xfId="0" quotePrefix="1" applyNumberFormat="1" applyFont="1" applyFill="1" applyBorder="1" applyAlignment="1" applyProtection="1">
      <alignment horizontal="center"/>
    </xf>
    <xf numFmtId="0" fontId="2" fillId="9" borderId="0" xfId="0" applyFont="1" applyFill="1" applyBorder="1" applyAlignment="1" applyProtection="1">
      <alignment horizontal="left" vertical="center"/>
    </xf>
    <xf numFmtId="0" fontId="2" fillId="9" borderId="21" xfId="0" applyFont="1" applyFill="1" applyBorder="1" applyAlignment="1" applyProtection="1">
      <alignment horizontal="right"/>
    </xf>
    <xf numFmtId="0" fontId="2" fillId="9" borderId="0" xfId="0" applyFont="1" applyFill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9" borderId="21" xfId="0" applyFont="1" applyFill="1" applyBorder="1" applyProtection="1"/>
    <xf numFmtId="0" fontId="6" fillId="9" borderId="2" xfId="0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horizontal="center" vertical="center" wrapText="1"/>
    </xf>
    <xf numFmtId="0" fontId="7" fillId="9" borderId="23" xfId="0" applyFont="1" applyFill="1" applyBorder="1" applyAlignment="1" applyProtection="1">
      <alignment horizontal="center" vertical="center" wrapText="1"/>
    </xf>
    <xf numFmtId="44" fontId="2" fillId="9" borderId="5" xfId="0" applyNumberFormat="1" applyFont="1" applyFill="1" applyBorder="1" applyProtection="1"/>
    <xf numFmtId="44" fontId="2" fillId="9" borderId="25" xfId="0" applyNumberFormat="1" applyFont="1" applyFill="1" applyBorder="1" applyProtection="1"/>
    <xf numFmtId="44" fontId="2" fillId="9" borderId="7" xfId="0" applyNumberFormat="1" applyFont="1" applyFill="1" applyBorder="1" applyProtection="1"/>
    <xf numFmtId="44" fontId="2" fillId="9" borderId="26" xfId="0" applyNumberFormat="1" applyFont="1" applyFill="1" applyBorder="1" applyProtection="1"/>
    <xf numFmtId="41" fontId="2" fillId="9" borderId="7" xfId="1" applyNumberFormat="1" applyFont="1" applyFill="1" applyBorder="1" applyAlignment="1" applyProtection="1"/>
    <xf numFmtId="41" fontId="2" fillId="9" borderId="26" xfId="1" applyNumberFormat="1" applyFont="1" applyFill="1" applyBorder="1" applyAlignment="1" applyProtection="1"/>
    <xf numFmtId="41" fontId="2" fillId="9" borderId="7" xfId="0" applyNumberFormat="1" applyFont="1" applyFill="1" applyBorder="1" applyAlignment="1" applyProtection="1"/>
    <xf numFmtId="41" fontId="2" fillId="9" borderId="26" xfId="0" applyNumberFormat="1" applyFont="1" applyFill="1" applyBorder="1" applyAlignment="1" applyProtection="1"/>
    <xf numFmtId="41" fontId="2" fillId="9" borderId="13" xfId="0" applyNumberFormat="1" applyFont="1" applyFill="1" applyBorder="1" applyAlignment="1" applyProtection="1"/>
    <xf numFmtId="41" fontId="2" fillId="9" borderId="28" xfId="0" applyNumberFormat="1" applyFont="1" applyFill="1" applyBorder="1" applyAlignment="1" applyProtection="1"/>
    <xf numFmtId="41" fontId="2" fillId="9" borderId="5" xfId="0" applyNumberFormat="1" applyFont="1" applyFill="1" applyBorder="1" applyAlignment="1" applyProtection="1"/>
    <xf numFmtId="41" fontId="2" fillId="9" borderId="25" xfId="0" applyNumberFormat="1" applyFont="1" applyFill="1" applyBorder="1" applyAlignment="1" applyProtection="1"/>
    <xf numFmtId="41" fontId="2" fillId="9" borderId="2" xfId="0" applyNumberFormat="1" applyFont="1" applyFill="1" applyBorder="1" applyAlignment="1" applyProtection="1"/>
    <xf numFmtId="41" fontId="2" fillId="9" borderId="23" xfId="0" applyNumberFormat="1" applyFont="1" applyFill="1" applyBorder="1" applyAlignment="1" applyProtection="1"/>
    <xf numFmtId="0" fontId="2" fillId="9" borderId="6" xfId="0" applyFont="1" applyFill="1" applyBorder="1" applyProtection="1"/>
    <xf numFmtId="0" fontId="2" fillId="9" borderId="30" xfId="0" applyFont="1" applyFill="1" applyBorder="1" applyProtection="1"/>
    <xf numFmtId="0" fontId="2" fillId="9" borderId="31" xfId="0" applyFont="1" applyFill="1" applyBorder="1" applyProtection="1"/>
    <xf numFmtId="0" fontId="3" fillId="9" borderId="32" xfId="0" applyFont="1" applyFill="1" applyBorder="1" applyProtection="1"/>
    <xf numFmtId="0" fontId="2" fillId="9" borderId="24" xfId="0" applyFont="1" applyFill="1" applyBorder="1" applyProtection="1"/>
    <xf numFmtId="0" fontId="2" fillId="9" borderId="4" xfId="0" applyFont="1" applyFill="1" applyBorder="1" applyProtection="1"/>
    <xf numFmtId="0" fontId="2" fillId="9" borderId="15" xfId="0" applyFont="1" applyFill="1" applyBorder="1" applyProtection="1"/>
    <xf numFmtId="0" fontId="2" fillId="9" borderId="20" xfId="0" applyFont="1" applyFill="1" applyBorder="1" applyProtection="1"/>
    <xf numFmtId="0" fontId="2" fillId="9" borderId="10" xfId="0" applyFont="1" applyFill="1" applyBorder="1" applyProtection="1"/>
    <xf numFmtId="0" fontId="2" fillId="9" borderId="7" xfId="0" applyFont="1" applyFill="1" applyBorder="1" applyAlignment="1" applyProtection="1">
      <alignment horizontal="center"/>
    </xf>
    <xf numFmtId="0" fontId="2" fillId="9" borderId="27" xfId="0" applyFont="1" applyFill="1" applyBorder="1" applyProtection="1"/>
    <xf numFmtId="0" fontId="2" fillId="9" borderId="1" xfId="0" applyFont="1" applyFill="1" applyBorder="1" applyProtection="1"/>
    <xf numFmtId="0" fontId="2" fillId="9" borderId="12" xfId="0" applyFont="1" applyFill="1" applyBorder="1" applyProtection="1"/>
    <xf numFmtId="0" fontId="2" fillId="9" borderId="13" xfId="0" applyFont="1" applyFill="1" applyBorder="1" applyAlignment="1" applyProtection="1">
      <alignment horizontal="center"/>
    </xf>
    <xf numFmtId="0" fontId="2" fillId="9" borderId="11" xfId="0" applyFont="1" applyFill="1" applyBorder="1" applyProtection="1"/>
    <xf numFmtId="0" fontId="2" fillId="9" borderId="3" xfId="0" applyFont="1" applyFill="1" applyBorder="1" applyProtection="1"/>
    <xf numFmtId="0" fontId="4" fillId="9" borderId="0" xfId="0" applyFont="1" applyFill="1" applyBorder="1" applyProtection="1"/>
    <xf numFmtId="3" fontId="2" fillId="9" borderId="7" xfId="0" applyNumberFormat="1" applyFont="1" applyFill="1" applyBorder="1" applyAlignment="1" applyProtection="1">
      <alignment horizontal="center"/>
    </xf>
    <xf numFmtId="0" fontId="2" fillId="9" borderId="0" xfId="0" applyFont="1" applyFill="1" applyProtection="1"/>
    <xf numFmtId="0" fontId="5" fillId="9" borderId="0" xfId="0" applyFont="1" applyFill="1" applyAlignment="1" applyProtection="1">
      <alignment horizontal="center"/>
    </xf>
    <xf numFmtId="0" fontId="5" fillId="9" borderId="20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left"/>
    </xf>
    <xf numFmtId="0" fontId="2" fillId="9" borderId="14" xfId="0" applyFont="1" applyFill="1" applyBorder="1" applyAlignment="1" applyProtection="1">
      <alignment vertical="center"/>
    </xf>
    <xf numFmtId="0" fontId="2" fillId="9" borderId="13" xfId="0" applyFont="1" applyFill="1" applyBorder="1" applyProtection="1"/>
    <xf numFmtId="41" fontId="2" fillId="10" borderId="16" xfId="0" applyNumberFormat="1" applyFont="1" applyFill="1" applyBorder="1" applyAlignment="1" applyProtection="1"/>
    <xf numFmtId="0" fontId="2" fillId="9" borderId="10" xfId="0" applyFont="1" applyFill="1" applyBorder="1" applyAlignment="1" applyProtection="1">
      <alignment horizontal="center"/>
    </xf>
    <xf numFmtId="3" fontId="2" fillId="9" borderId="10" xfId="0" applyNumberFormat="1" applyFont="1" applyFill="1" applyBorder="1" applyAlignment="1" applyProtection="1">
      <alignment horizontal="center"/>
    </xf>
    <xf numFmtId="0" fontId="2" fillId="9" borderId="12" xfId="0" applyFont="1" applyFill="1" applyBorder="1" applyAlignment="1" applyProtection="1">
      <alignment horizontal="center"/>
    </xf>
    <xf numFmtId="0" fontId="7" fillId="9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Protection="1"/>
    <xf numFmtId="0" fontId="2" fillId="3" borderId="10" xfId="0" applyFont="1" applyFill="1" applyBorder="1" applyProtection="1"/>
    <xf numFmtId="0" fontId="2" fillId="9" borderId="15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4" fillId="9" borderId="10" xfId="0" applyFont="1" applyFill="1" applyBorder="1" applyProtection="1"/>
    <xf numFmtId="0" fontId="2" fillId="10" borderId="14" xfId="0" applyFont="1" applyFill="1" applyBorder="1" applyAlignment="1" applyProtection="1">
      <alignment horizontal="right" indent="4"/>
    </xf>
    <xf numFmtId="0" fontId="5" fillId="10" borderId="4" xfId="0" applyFont="1" applyFill="1" applyBorder="1" applyProtection="1"/>
    <xf numFmtId="0" fontId="2" fillId="10" borderId="4" xfId="0" applyFont="1" applyFill="1" applyBorder="1" applyProtection="1"/>
    <xf numFmtId="0" fontId="2" fillId="10" borderId="15" xfId="0" applyFont="1" applyFill="1" applyBorder="1" applyProtection="1"/>
    <xf numFmtId="0" fontId="2" fillId="4" borderId="10" xfId="0" applyFont="1" applyFill="1" applyBorder="1" applyAlignment="1" applyProtection="1">
      <alignment horizontal="center"/>
    </xf>
    <xf numFmtId="0" fontId="2" fillId="9" borderId="32" xfId="0" applyFont="1" applyFill="1" applyBorder="1" applyAlignment="1" applyProtection="1">
      <alignment horizontal="center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9" xfId="0" applyFont="1" applyFill="1" applyBorder="1" applyAlignment="1" applyProtection="1">
      <alignment horizontal="left"/>
      <protection locked="0"/>
    </xf>
    <xf numFmtId="0" fontId="6" fillId="9" borderId="23" xfId="0" applyFont="1" applyFill="1" applyBorder="1" applyAlignment="1" applyProtection="1">
      <alignment horizontal="center"/>
    </xf>
    <xf numFmtId="0" fontId="2" fillId="3" borderId="20" xfId="0" applyFont="1" applyFill="1" applyBorder="1" applyProtection="1"/>
    <xf numFmtId="41" fontId="2" fillId="3" borderId="28" xfId="0" applyNumberFormat="1" applyFont="1" applyFill="1" applyBorder="1" applyProtection="1"/>
    <xf numFmtId="0" fontId="2" fillId="10" borderId="24" xfId="0" applyFont="1" applyFill="1" applyBorder="1" applyProtection="1"/>
    <xf numFmtId="0" fontId="3" fillId="9" borderId="31" xfId="0" applyFont="1" applyFill="1" applyBorder="1" applyProtection="1"/>
    <xf numFmtId="0" fontId="2" fillId="9" borderId="22" xfId="0" applyFont="1" applyFill="1" applyBorder="1" applyAlignment="1" applyProtection="1">
      <alignment horizontal="center" vertical="center"/>
    </xf>
    <xf numFmtId="0" fontId="2" fillId="9" borderId="9" xfId="0" applyFont="1" applyFill="1" applyBorder="1" applyAlignment="1" applyProtection="1">
      <alignment vertical="center"/>
    </xf>
  </cellXfs>
  <cellStyles count="2">
    <cellStyle name="Currency" xfId="1" builtinId="4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99"/>
      <color rgb="FFFFFF66"/>
      <color rgb="FFFF99CC"/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82"/>
  <sheetViews>
    <sheetView tabSelected="1" topLeftCell="B1" zoomScale="85" zoomScaleNormal="85" zoomScaleSheetLayoutView="85" workbookViewId="0">
      <pane xSplit="5" ySplit="7" topLeftCell="G8" activePane="bottomRight" state="frozen"/>
      <selection activeCell="B1" sqref="B1"/>
      <selection pane="topRight" activeCell="F1" sqref="F1"/>
      <selection pane="bottomLeft" activeCell="B7" sqref="B7"/>
      <selection pane="bottomRight" activeCell="I33" sqref="I33"/>
    </sheetView>
  </sheetViews>
  <sheetFormatPr defaultColWidth="0" defaultRowHeight="15" zeroHeight="1" x14ac:dyDescent="0.25"/>
  <cols>
    <col min="1" max="1" width="3.28515625" style="1" hidden="1" customWidth="1"/>
    <col min="2" max="3" width="2.5703125" style="1" customWidth="1"/>
    <col min="4" max="4" width="13.85546875" style="1" customWidth="1"/>
    <col min="5" max="5" width="57.5703125" style="1" customWidth="1"/>
    <col min="6" max="6" width="11" style="1" bestFit="1" customWidth="1"/>
    <col min="7" max="10" width="15.5703125" style="1" customWidth="1"/>
    <col min="11" max="11" width="15.5703125" style="41" customWidth="1"/>
    <col min="12" max="12" width="15.140625" style="41" customWidth="1"/>
    <col min="13" max="13" width="17.7109375" style="1" customWidth="1"/>
    <col min="14" max="14" width="15.28515625" style="1" customWidth="1"/>
    <col min="15" max="15" width="13.28515625" style="1" customWidth="1"/>
    <col min="16" max="16" width="11.5703125" style="1" customWidth="1"/>
    <col min="17" max="19" width="0" style="1" hidden="1" customWidth="1"/>
    <col min="20" max="16384" width="9.140625" style="1" hidden="1"/>
  </cols>
  <sheetData>
    <row r="1" spans="1:16" s="41" customFormat="1" ht="15" customHeight="1" x14ac:dyDescent="0.25">
      <c r="B1" s="64" t="s">
        <v>57</v>
      </c>
      <c r="C1" s="65"/>
      <c r="D1" s="65"/>
      <c r="E1" s="177" t="s">
        <v>208</v>
      </c>
      <c r="F1" s="66"/>
      <c r="G1" s="102"/>
      <c r="H1" s="103" t="s">
        <v>129</v>
      </c>
      <c r="I1" s="104"/>
      <c r="J1" s="104"/>
      <c r="K1" s="102"/>
      <c r="L1" s="105" t="s">
        <v>133</v>
      </c>
      <c r="M1" s="106" t="s">
        <v>130</v>
      </c>
      <c r="N1" s="107"/>
    </row>
    <row r="2" spans="1:16" s="41" customFormat="1" ht="15" customHeight="1" x14ac:dyDescent="0.25">
      <c r="B2" s="67" t="s">
        <v>82</v>
      </c>
      <c r="C2" s="68"/>
      <c r="D2" s="68"/>
      <c r="E2" s="178">
        <v>6113211</v>
      </c>
      <c r="F2" s="69"/>
      <c r="G2" s="108"/>
      <c r="H2" s="109" t="s">
        <v>196</v>
      </c>
      <c r="I2" s="99"/>
      <c r="J2" s="99"/>
      <c r="K2" s="110"/>
      <c r="L2" s="111"/>
      <c r="M2" s="112" t="s">
        <v>131</v>
      </c>
      <c r="N2" s="113"/>
    </row>
    <row r="3" spans="1:16" s="41" customFormat="1" ht="15" customHeight="1" x14ac:dyDescent="0.25">
      <c r="B3" s="67" t="s">
        <v>185</v>
      </c>
      <c r="C3" s="68"/>
      <c r="D3" s="68"/>
      <c r="E3" s="178" t="s">
        <v>209</v>
      </c>
      <c r="F3" s="69"/>
      <c r="G3" s="110"/>
      <c r="H3" s="114" t="s">
        <v>197</v>
      </c>
      <c r="I3" s="99"/>
      <c r="J3" s="99"/>
      <c r="K3" s="99"/>
      <c r="L3" s="111"/>
      <c r="M3" s="115" t="s">
        <v>132</v>
      </c>
      <c r="N3" s="116"/>
    </row>
    <row r="4" spans="1:16" s="41" customFormat="1" ht="15" customHeight="1" x14ac:dyDescent="0.25">
      <c r="B4" s="67" t="s">
        <v>186</v>
      </c>
      <c r="C4" s="68"/>
      <c r="D4" s="68"/>
      <c r="E4" s="178" t="s">
        <v>210</v>
      </c>
      <c r="F4" s="69"/>
      <c r="G4" s="108"/>
      <c r="H4" s="109" t="s">
        <v>121</v>
      </c>
      <c r="I4" s="99"/>
      <c r="J4" s="99"/>
      <c r="K4" s="99"/>
      <c r="L4" s="117" t="s">
        <v>163</v>
      </c>
      <c r="M4" s="118" t="s">
        <v>198</v>
      </c>
      <c r="N4" s="119"/>
    </row>
    <row r="5" spans="1:16" ht="14.45" customHeight="1" x14ac:dyDescent="0.25">
      <c r="A5" s="155"/>
      <c r="B5" s="144"/>
      <c r="C5" s="99"/>
      <c r="D5" s="99"/>
      <c r="E5" s="99"/>
      <c r="F5" s="99"/>
      <c r="G5" s="99"/>
      <c r="H5" s="99"/>
      <c r="I5" s="99"/>
      <c r="J5" s="99" t="s">
        <v>58</v>
      </c>
      <c r="K5" s="99"/>
      <c r="L5" s="117" t="s">
        <v>163</v>
      </c>
      <c r="M5" s="118"/>
      <c r="N5" s="119"/>
    </row>
    <row r="6" spans="1:16" s="70" customFormat="1" ht="13.5" customHeight="1" x14ac:dyDescent="0.25">
      <c r="A6" s="156"/>
      <c r="B6" s="157"/>
      <c r="C6" s="100"/>
      <c r="D6" s="100"/>
      <c r="E6" s="100"/>
      <c r="F6" s="100"/>
      <c r="G6" s="101" t="s">
        <v>180</v>
      </c>
      <c r="H6" s="101" t="s">
        <v>181</v>
      </c>
      <c r="I6" s="101" t="s">
        <v>182</v>
      </c>
      <c r="J6" s="101" t="s">
        <v>183</v>
      </c>
      <c r="K6" s="101" t="s">
        <v>187</v>
      </c>
      <c r="L6" s="120" t="s">
        <v>188</v>
      </c>
      <c r="M6" s="120" t="s">
        <v>189</v>
      </c>
      <c r="N6" s="179" t="s">
        <v>184</v>
      </c>
    </row>
    <row r="7" spans="1:16" s="3" customFormat="1" ht="38.25" x14ac:dyDescent="0.25">
      <c r="A7" s="158"/>
      <c r="B7" s="184" t="s">
        <v>120</v>
      </c>
      <c r="C7" s="185"/>
      <c r="D7" s="185"/>
      <c r="E7" s="159"/>
      <c r="F7" s="165" t="s">
        <v>0</v>
      </c>
      <c r="G7" s="71" t="s">
        <v>134</v>
      </c>
      <c r="H7" s="73" t="s">
        <v>199</v>
      </c>
      <c r="I7" s="71" t="s">
        <v>135</v>
      </c>
      <c r="J7" s="73" t="s">
        <v>200</v>
      </c>
      <c r="K7" s="72" t="s">
        <v>136</v>
      </c>
      <c r="L7" s="73" t="s">
        <v>201</v>
      </c>
      <c r="M7" s="121" t="s">
        <v>156</v>
      </c>
      <c r="N7" s="122" t="s">
        <v>157</v>
      </c>
      <c r="O7" s="3" t="s">
        <v>1</v>
      </c>
    </row>
    <row r="8" spans="1:16" x14ac:dyDescent="0.25">
      <c r="A8" s="137"/>
      <c r="B8" s="144" t="s">
        <v>89</v>
      </c>
      <c r="C8" s="99"/>
      <c r="D8" s="99"/>
      <c r="E8" s="145"/>
      <c r="F8" s="143"/>
      <c r="G8" s="9"/>
      <c r="H8" s="74"/>
      <c r="I8" s="9"/>
      <c r="J8" s="96"/>
      <c r="K8" s="47"/>
      <c r="L8" s="74"/>
      <c r="M8" s="123"/>
      <c r="N8" s="124"/>
      <c r="O8" s="10"/>
      <c r="P8" s="10"/>
    </row>
    <row r="9" spans="1:16" x14ac:dyDescent="0.25">
      <c r="A9" s="137"/>
      <c r="B9" s="144"/>
      <c r="C9" s="99" t="s">
        <v>127</v>
      </c>
      <c r="D9" s="99"/>
      <c r="E9" s="145"/>
      <c r="F9" s="145"/>
      <c r="G9" s="11"/>
      <c r="H9" s="75"/>
      <c r="I9" s="11"/>
      <c r="J9" s="97"/>
      <c r="K9" s="12"/>
      <c r="L9" s="75"/>
      <c r="M9" s="125"/>
      <c r="N9" s="126"/>
      <c r="O9" s="10"/>
      <c r="P9" s="10"/>
    </row>
    <row r="10" spans="1:16" x14ac:dyDescent="0.25">
      <c r="A10" s="137"/>
      <c r="B10" s="144"/>
      <c r="C10" s="99"/>
      <c r="D10" s="99" t="s">
        <v>192</v>
      </c>
      <c r="E10" s="145"/>
      <c r="F10" s="162">
        <v>8011</v>
      </c>
      <c r="G10" s="13">
        <v>563866</v>
      </c>
      <c r="H10" s="76">
        <v>158576</v>
      </c>
      <c r="I10" s="5"/>
      <c r="J10" s="5"/>
      <c r="K10" s="11">
        <f t="shared" ref="K10:L14" si="0">G10+I10</f>
        <v>563866</v>
      </c>
      <c r="L10" s="77">
        <f t="shared" si="0"/>
        <v>158576</v>
      </c>
      <c r="M10" s="127">
        <f t="shared" ref="M10:M14" si="1">IF(K10&gt;L10,K10,L10)</f>
        <v>563866</v>
      </c>
      <c r="N10" s="128">
        <f t="shared" ref="N10:N14" si="2">+G10+I10-M10</f>
        <v>0</v>
      </c>
      <c r="O10" s="14"/>
      <c r="P10" s="14"/>
    </row>
    <row r="11" spans="1:16" x14ac:dyDescent="0.25">
      <c r="A11" s="137"/>
      <c r="B11" s="144"/>
      <c r="C11" s="99"/>
      <c r="D11" s="99" t="s">
        <v>191</v>
      </c>
      <c r="E11" s="145"/>
      <c r="F11" s="162">
        <v>8012</v>
      </c>
      <c r="G11" s="13">
        <v>30190</v>
      </c>
      <c r="H11" s="76">
        <v>7548</v>
      </c>
      <c r="I11" s="5"/>
      <c r="J11" s="5"/>
      <c r="K11" s="11">
        <f t="shared" si="0"/>
        <v>30190</v>
      </c>
      <c r="L11" s="77">
        <f t="shared" si="0"/>
        <v>7548</v>
      </c>
      <c r="M11" s="129">
        <f t="shared" si="1"/>
        <v>30190</v>
      </c>
      <c r="N11" s="130">
        <f t="shared" si="2"/>
        <v>0</v>
      </c>
      <c r="O11" s="7"/>
      <c r="P11" s="7"/>
    </row>
    <row r="12" spans="1:16" x14ac:dyDescent="0.25">
      <c r="A12" s="137"/>
      <c r="B12" s="144"/>
      <c r="C12" s="99"/>
      <c r="D12" s="99" t="s">
        <v>193</v>
      </c>
      <c r="E12" s="145"/>
      <c r="F12" s="162">
        <v>8019</v>
      </c>
      <c r="G12" s="13"/>
      <c r="H12" s="76"/>
      <c r="I12" s="5"/>
      <c r="J12" s="5"/>
      <c r="K12" s="11">
        <f t="shared" si="0"/>
        <v>0</v>
      </c>
      <c r="L12" s="77">
        <f t="shared" si="0"/>
        <v>0</v>
      </c>
      <c r="M12" s="129">
        <f>IF(K12&gt;L12,K12,L12)</f>
        <v>0</v>
      </c>
      <c r="N12" s="130">
        <f>+G12+I12-M12</f>
        <v>0</v>
      </c>
      <c r="O12" s="7"/>
      <c r="P12" s="7"/>
    </row>
    <row r="13" spans="1:16" x14ac:dyDescent="0.25">
      <c r="A13" s="137"/>
      <c r="B13" s="144"/>
      <c r="C13" s="99"/>
      <c r="D13" s="99" t="s">
        <v>194</v>
      </c>
      <c r="E13" s="145"/>
      <c r="F13" s="162">
        <v>8096</v>
      </c>
      <c r="G13" s="13">
        <v>806690</v>
      </c>
      <c r="H13" s="76">
        <v>212008</v>
      </c>
      <c r="I13" s="5"/>
      <c r="J13" s="5"/>
      <c r="K13" s="11">
        <f t="shared" si="0"/>
        <v>806690</v>
      </c>
      <c r="L13" s="77">
        <f t="shared" si="0"/>
        <v>212008</v>
      </c>
      <c r="M13" s="129">
        <f t="shared" si="1"/>
        <v>806690</v>
      </c>
      <c r="N13" s="130">
        <f t="shared" si="2"/>
        <v>0</v>
      </c>
      <c r="O13" s="7"/>
      <c r="P13" s="7"/>
    </row>
    <row r="14" spans="1:16" x14ac:dyDescent="0.25">
      <c r="A14" s="137"/>
      <c r="B14" s="144"/>
      <c r="C14" s="99"/>
      <c r="D14" s="99" t="s">
        <v>125</v>
      </c>
      <c r="E14" s="145"/>
      <c r="F14" s="162" t="s">
        <v>126</v>
      </c>
      <c r="G14" s="13"/>
      <c r="H14" s="76"/>
      <c r="I14" s="13"/>
      <c r="J14" s="95"/>
      <c r="K14" s="11">
        <f t="shared" si="0"/>
        <v>0</v>
      </c>
      <c r="L14" s="77">
        <f t="shared" si="0"/>
        <v>0</v>
      </c>
      <c r="M14" s="129">
        <f t="shared" si="1"/>
        <v>0</v>
      </c>
      <c r="N14" s="130">
        <f t="shared" si="2"/>
        <v>0</v>
      </c>
      <c r="O14" s="7"/>
      <c r="P14" s="7"/>
    </row>
    <row r="15" spans="1:16" s="2" customFormat="1" ht="9" customHeight="1" x14ac:dyDescent="0.25">
      <c r="A15" s="137"/>
      <c r="B15" s="144"/>
      <c r="C15" s="99"/>
      <c r="D15" s="99"/>
      <c r="E15" s="145"/>
      <c r="F15" s="163"/>
      <c r="G15" s="15"/>
      <c r="H15" s="77"/>
      <c r="I15" s="15"/>
      <c r="J15" s="92"/>
      <c r="K15" s="11"/>
      <c r="L15" s="77"/>
      <c r="M15" s="129"/>
      <c r="N15" s="130"/>
      <c r="O15" s="16"/>
      <c r="P15" s="16"/>
    </row>
    <row r="16" spans="1:16" x14ac:dyDescent="0.25">
      <c r="A16" s="137"/>
      <c r="B16" s="144"/>
      <c r="C16" s="99"/>
      <c r="D16" s="99" t="s">
        <v>195</v>
      </c>
      <c r="E16" s="145"/>
      <c r="F16" s="164"/>
      <c r="G16" s="48">
        <f t="shared" ref="G16:N16" si="3">SUM(G10:G15)</f>
        <v>1400746</v>
      </c>
      <c r="H16" s="77">
        <f t="shared" si="3"/>
        <v>378132</v>
      </c>
      <c r="I16" s="15">
        <f t="shared" si="3"/>
        <v>0</v>
      </c>
      <c r="J16" s="92">
        <f t="shared" si="3"/>
        <v>0</v>
      </c>
      <c r="K16" s="48">
        <f t="shared" si="3"/>
        <v>1400746</v>
      </c>
      <c r="L16" s="77">
        <f t="shared" si="3"/>
        <v>378132</v>
      </c>
      <c r="M16" s="131">
        <f t="shared" si="3"/>
        <v>1400746</v>
      </c>
      <c r="N16" s="132">
        <f t="shared" si="3"/>
        <v>0</v>
      </c>
      <c r="O16" s="7">
        <f>+G16+I16-K16</f>
        <v>0</v>
      </c>
      <c r="P16" s="14">
        <f>+H16+J16-L16</f>
        <v>0</v>
      </c>
    </row>
    <row r="17" spans="1:16" x14ac:dyDescent="0.25">
      <c r="A17" s="137"/>
      <c r="B17" s="141"/>
      <c r="C17" s="142" t="s">
        <v>177</v>
      </c>
      <c r="D17" s="142"/>
      <c r="E17" s="143"/>
      <c r="F17" s="145"/>
      <c r="G17" s="17"/>
      <c r="H17" s="78"/>
      <c r="I17" s="17"/>
      <c r="J17" s="86"/>
      <c r="K17" s="15"/>
      <c r="L17" s="78"/>
      <c r="M17" s="129"/>
      <c r="N17" s="130"/>
      <c r="O17" s="7"/>
      <c r="P17" s="7"/>
    </row>
    <row r="18" spans="1:16" x14ac:dyDescent="0.25">
      <c r="A18" s="137"/>
      <c r="B18" s="144"/>
      <c r="C18" s="99"/>
      <c r="D18" s="99" t="s">
        <v>154</v>
      </c>
      <c r="E18" s="145"/>
      <c r="F18" s="162">
        <v>8792</v>
      </c>
      <c r="G18" s="5"/>
      <c r="H18" s="5"/>
      <c r="I18" s="18">
        <v>76663</v>
      </c>
      <c r="J18" s="95">
        <v>20614</v>
      </c>
      <c r="K18" s="11">
        <f t="shared" ref="K18:K27" si="4">G18+I18</f>
        <v>76663</v>
      </c>
      <c r="L18" s="77">
        <f t="shared" ref="L18:L27" si="5">H18+J18</f>
        <v>20614</v>
      </c>
      <c r="M18" s="129">
        <f>IF(K18&gt;L18,K18,L18)</f>
        <v>76663</v>
      </c>
      <c r="N18" s="130">
        <f>+G18+I18-M18</f>
        <v>0</v>
      </c>
      <c r="O18" s="7"/>
      <c r="P18" s="7"/>
    </row>
    <row r="19" spans="1:16" x14ac:dyDescent="0.25">
      <c r="A19" s="137"/>
      <c r="B19" s="144"/>
      <c r="C19" s="99"/>
      <c r="D19" s="99" t="s">
        <v>174</v>
      </c>
      <c r="E19" s="145"/>
      <c r="F19" s="162">
        <v>8590</v>
      </c>
      <c r="G19" s="5"/>
      <c r="H19" s="5"/>
      <c r="I19" s="18">
        <v>11550</v>
      </c>
      <c r="J19" s="95"/>
      <c r="K19" s="11">
        <f t="shared" si="4"/>
        <v>11550</v>
      </c>
      <c r="L19" s="77">
        <f t="shared" si="5"/>
        <v>0</v>
      </c>
      <c r="M19" s="129">
        <f t="shared" ref="M19:M27" si="6">IF(K19&gt;L19,K19,L19)</f>
        <v>11550</v>
      </c>
      <c r="N19" s="130">
        <f t="shared" ref="N19:N27" si="7">+G19+I19-M19</f>
        <v>0</v>
      </c>
      <c r="O19" s="7"/>
      <c r="P19" s="7"/>
    </row>
    <row r="20" spans="1:16" x14ac:dyDescent="0.25">
      <c r="A20" s="137"/>
      <c r="B20" s="144"/>
      <c r="C20" s="99"/>
      <c r="D20" s="99" t="s">
        <v>141</v>
      </c>
      <c r="E20" s="145"/>
      <c r="F20" s="162">
        <v>8550</v>
      </c>
      <c r="G20" s="18">
        <v>23966</v>
      </c>
      <c r="H20" s="76"/>
      <c r="I20" s="5"/>
      <c r="J20" s="5"/>
      <c r="K20" s="11">
        <f t="shared" si="4"/>
        <v>23966</v>
      </c>
      <c r="L20" s="77">
        <f t="shared" si="5"/>
        <v>0</v>
      </c>
      <c r="M20" s="129">
        <f t="shared" si="6"/>
        <v>23966</v>
      </c>
      <c r="N20" s="130">
        <f t="shared" si="7"/>
        <v>0</v>
      </c>
      <c r="O20" s="7"/>
      <c r="P20" s="7"/>
    </row>
    <row r="21" spans="1:16" x14ac:dyDescent="0.25">
      <c r="A21" s="137"/>
      <c r="B21" s="144"/>
      <c r="C21" s="99"/>
      <c r="D21" s="99" t="s">
        <v>140</v>
      </c>
      <c r="E21" s="145"/>
      <c r="F21" s="162" t="s">
        <v>128</v>
      </c>
      <c r="G21" s="5"/>
      <c r="H21" s="5"/>
      <c r="I21" s="18"/>
      <c r="J21" s="95"/>
      <c r="K21" s="11">
        <f t="shared" si="4"/>
        <v>0</v>
      </c>
      <c r="L21" s="77">
        <f t="shared" si="5"/>
        <v>0</v>
      </c>
      <c r="M21" s="129">
        <f t="shared" si="6"/>
        <v>0</v>
      </c>
      <c r="N21" s="130">
        <f t="shared" si="7"/>
        <v>0</v>
      </c>
      <c r="O21" s="7"/>
      <c r="P21" s="7"/>
    </row>
    <row r="22" spans="1:16" x14ac:dyDescent="0.25">
      <c r="A22" s="137"/>
      <c r="B22" s="144"/>
      <c r="C22" s="99"/>
      <c r="D22" s="99" t="s">
        <v>142</v>
      </c>
      <c r="E22" s="145"/>
      <c r="F22" s="162">
        <v>8590</v>
      </c>
      <c r="G22" s="5"/>
      <c r="H22" s="5"/>
      <c r="I22" s="18"/>
      <c r="J22" s="95"/>
      <c r="K22" s="11">
        <f t="shared" si="4"/>
        <v>0</v>
      </c>
      <c r="L22" s="77">
        <f t="shared" si="5"/>
        <v>0</v>
      </c>
      <c r="M22" s="129">
        <f t="shared" si="6"/>
        <v>0</v>
      </c>
      <c r="N22" s="130">
        <f t="shared" si="7"/>
        <v>0</v>
      </c>
      <c r="O22" s="7"/>
      <c r="P22" s="7"/>
    </row>
    <row r="23" spans="1:16" x14ac:dyDescent="0.25">
      <c r="A23" s="137"/>
      <c r="B23" s="144"/>
      <c r="C23" s="99"/>
      <c r="D23" s="99" t="s">
        <v>139</v>
      </c>
      <c r="E23" s="145"/>
      <c r="F23" s="162">
        <v>8590</v>
      </c>
      <c r="G23" s="5"/>
      <c r="H23" s="5"/>
      <c r="I23" s="18">
        <v>132000</v>
      </c>
      <c r="J23" s="95"/>
      <c r="K23" s="11">
        <f t="shared" si="4"/>
        <v>132000</v>
      </c>
      <c r="L23" s="77">
        <f t="shared" si="5"/>
        <v>0</v>
      </c>
      <c r="M23" s="129">
        <f t="shared" si="6"/>
        <v>132000</v>
      </c>
      <c r="N23" s="130">
        <f t="shared" si="7"/>
        <v>0</v>
      </c>
      <c r="O23" s="7"/>
      <c r="P23" s="7"/>
    </row>
    <row r="24" spans="1:16" x14ac:dyDescent="0.25">
      <c r="A24" s="137"/>
      <c r="B24" s="144"/>
      <c r="C24" s="99"/>
      <c r="D24" s="99" t="s">
        <v>143</v>
      </c>
      <c r="E24" s="145"/>
      <c r="F24" s="162">
        <v>8560</v>
      </c>
      <c r="G24" s="18">
        <v>21704</v>
      </c>
      <c r="H24" s="76"/>
      <c r="I24" s="5"/>
      <c r="J24" s="5"/>
      <c r="K24" s="11">
        <f t="shared" si="4"/>
        <v>21704</v>
      </c>
      <c r="L24" s="77">
        <f t="shared" si="5"/>
        <v>0</v>
      </c>
      <c r="M24" s="129">
        <f t="shared" si="6"/>
        <v>21704</v>
      </c>
      <c r="N24" s="130">
        <f t="shared" si="7"/>
        <v>0</v>
      </c>
      <c r="O24" s="7"/>
      <c r="P24" s="7"/>
    </row>
    <row r="25" spans="1:16" x14ac:dyDescent="0.25">
      <c r="A25" s="137"/>
      <c r="B25" s="144"/>
      <c r="C25" s="99"/>
      <c r="D25" s="99" t="s">
        <v>144</v>
      </c>
      <c r="E25" s="145"/>
      <c r="F25" s="162">
        <v>8560</v>
      </c>
      <c r="G25" s="5"/>
      <c r="H25" s="5"/>
      <c r="I25" s="18">
        <v>6782</v>
      </c>
      <c r="J25" s="95"/>
      <c r="K25" s="11">
        <f t="shared" si="4"/>
        <v>6782</v>
      </c>
      <c r="L25" s="77">
        <f t="shared" si="5"/>
        <v>0</v>
      </c>
      <c r="M25" s="129">
        <f t="shared" si="6"/>
        <v>6782</v>
      </c>
      <c r="N25" s="130">
        <f t="shared" si="7"/>
        <v>0</v>
      </c>
      <c r="O25" s="7"/>
      <c r="P25" s="7"/>
    </row>
    <row r="26" spans="1:16" x14ac:dyDescent="0.25">
      <c r="A26" s="137"/>
      <c r="B26" s="144"/>
      <c r="C26" s="99"/>
      <c r="D26" s="99" t="s">
        <v>138</v>
      </c>
      <c r="E26" s="145"/>
      <c r="F26" s="162">
        <v>8590</v>
      </c>
      <c r="G26" s="5"/>
      <c r="H26" s="5"/>
      <c r="I26" s="18"/>
      <c r="J26" s="95"/>
      <c r="K26" s="11">
        <f t="shared" si="4"/>
        <v>0</v>
      </c>
      <c r="L26" s="77">
        <f t="shared" si="5"/>
        <v>0</v>
      </c>
      <c r="M26" s="129">
        <f t="shared" si="6"/>
        <v>0</v>
      </c>
      <c r="N26" s="130">
        <f t="shared" si="7"/>
        <v>0</v>
      </c>
      <c r="O26" s="7"/>
      <c r="P26" s="7"/>
    </row>
    <row r="27" spans="1:16" x14ac:dyDescent="0.25">
      <c r="A27" s="137"/>
      <c r="B27" s="144"/>
      <c r="C27" s="99"/>
      <c r="D27" s="99" t="s">
        <v>152</v>
      </c>
      <c r="E27" s="145"/>
      <c r="F27" s="162" t="s">
        <v>90</v>
      </c>
      <c r="G27" s="18"/>
      <c r="H27" s="76"/>
      <c r="I27" s="18">
        <v>159000</v>
      </c>
      <c r="J27" s="95">
        <v>-28922.86</v>
      </c>
      <c r="K27" s="11">
        <f t="shared" si="4"/>
        <v>159000</v>
      </c>
      <c r="L27" s="77">
        <f t="shared" si="5"/>
        <v>-28922.86</v>
      </c>
      <c r="M27" s="129">
        <f t="shared" si="6"/>
        <v>159000</v>
      </c>
      <c r="N27" s="130">
        <f t="shared" si="7"/>
        <v>0</v>
      </c>
      <c r="O27" s="7"/>
      <c r="P27" s="7"/>
    </row>
    <row r="28" spans="1:16" s="2" customFormat="1" ht="9" customHeight="1" x14ac:dyDescent="0.25">
      <c r="A28" s="137"/>
      <c r="B28" s="144"/>
      <c r="C28" s="99"/>
      <c r="D28" s="99"/>
      <c r="E28" s="145"/>
      <c r="F28" s="145"/>
      <c r="G28" s="15"/>
      <c r="H28" s="77"/>
      <c r="I28" s="15"/>
      <c r="J28" s="92"/>
      <c r="K28" s="11"/>
      <c r="L28" s="77"/>
      <c r="M28" s="129"/>
      <c r="N28" s="130"/>
      <c r="O28" s="16"/>
      <c r="P28" s="16"/>
    </row>
    <row r="29" spans="1:16" x14ac:dyDescent="0.25">
      <c r="A29" s="137"/>
      <c r="B29" s="147"/>
      <c r="C29" s="148"/>
      <c r="D29" s="148" t="s">
        <v>93</v>
      </c>
      <c r="E29" s="149"/>
      <c r="F29" s="149"/>
      <c r="G29" s="48">
        <f t="shared" ref="G29:N29" si="8">SUM(G18:G28)</f>
        <v>45670</v>
      </c>
      <c r="H29" s="77">
        <f t="shared" si="8"/>
        <v>0</v>
      </c>
      <c r="I29" s="15">
        <f t="shared" si="8"/>
        <v>385995</v>
      </c>
      <c r="J29" s="92">
        <f t="shared" si="8"/>
        <v>-8308.86</v>
      </c>
      <c r="K29" s="48">
        <f t="shared" si="8"/>
        <v>431665</v>
      </c>
      <c r="L29" s="77">
        <f t="shared" si="8"/>
        <v>-8308.86</v>
      </c>
      <c r="M29" s="131">
        <f t="shared" si="8"/>
        <v>431665</v>
      </c>
      <c r="N29" s="132">
        <f t="shared" si="8"/>
        <v>0</v>
      </c>
      <c r="O29" s="7">
        <f>+G29+I29-K29</f>
        <v>0</v>
      </c>
      <c r="P29" s="14">
        <f>+H29+J29-L29</f>
        <v>0</v>
      </c>
    </row>
    <row r="30" spans="1:16" x14ac:dyDescent="0.25">
      <c r="A30" s="137"/>
      <c r="B30" s="144"/>
      <c r="C30" s="99" t="s">
        <v>178</v>
      </c>
      <c r="D30" s="99"/>
      <c r="E30" s="99"/>
      <c r="F30" s="146"/>
      <c r="G30" s="15"/>
      <c r="H30" s="78"/>
      <c r="I30" s="17"/>
      <c r="J30" s="86"/>
      <c r="K30" s="15"/>
      <c r="L30" s="78"/>
      <c r="M30" s="129"/>
      <c r="N30" s="130"/>
      <c r="O30" s="7"/>
      <c r="P30" s="7"/>
    </row>
    <row r="31" spans="1:16" x14ac:dyDescent="0.25">
      <c r="A31" s="137"/>
      <c r="B31" s="144"/>
      <c r="C31" s="99"/>
      <c r="D31" s="99" t="s">
        <v>203</v>
      </c>
      <c r="E31" s="99"/>
      <c r="F31" s="146">
        <v>8290</v>
      </c>
      <c r="G31" s="5"/>
      <c r="H31" s="5"/>
      <c r="I31" s="18">
        <v>62211</v>
      </c>
      <c r="J31" s="95">
        <v>18015</v>
      </c>
      <c r="K31" s="11">
        <f t="shared" ref="K31:K40" si="9">G31+I31</f>
        <v>62211</v>
      </c>
      <c r="L31" s="77">
        <f t="shared" ref="L31:L41" si="10">H31+J31</f>
        <v>18015</v>
      </c>
      <c r="M31" s="129">
        <f t="shared" ref="M31:M39" si="11">IF(K31&gt;L31,K31,L31)</f>
        <v>62211</v>
      </c>
      <c r="N31" s="130">
        <f t="shared" ref="N31:N39" si="12">+G31+I31-M31</f>
        <v>0</v>
      </c>
      <c r="O31" s="7"/>
      <c r="P31" s="7"/>
    </row>
    <row r="32" spans="1:16" x14ac:dyDescent="0.25">
      <c r="A32" s="137"/>
      <c r="B32" s="144"/>
      <c r="C32" s="99"/>
      <c r="D32" s="99" t="s">
        <v>204</v>
      </c>
      <c r="E32" s="99"/>
      <c r="F32" s="146">
        <v>8290</v>
      </c>
      <c r="G32" s="5"/>
      <c r="H32" s="5"/>
      <c r="I32" s="18">
        <v>2010</v>
      </c>
      <c r="J32" s="95">
        <v>2010</v>
      </c>
      <c r="K32" s="11">
        <f t="shared" si="9"/>
        <v>2010</v>
      </c>
      <c r="L32" s="77">
        <f t="shared" si="10"/>
        <v>2010</v>
      </c>
      <c r="M32" s="129">
        <f t="shared" si="11"/>
        <v>2010</v>
      </c>
      <c r="N32" s="130">
        <f t="shared" si="12"/>
        <v>0</v>
      </c>
      <c r="O32" s="7"/>
      <c r="P32" s="7"/>
    </row>
    <row r="33" spans="1:16" x14ac:dyDescent="0.25">
      <c r="A33" s="137"/>
      <c r="B33" s="144"/>
      <c r="C33" s="99"/>
      <c r="D33" s="99" t="s">
        <v>205</v>
      </c>
      <c r="E33" s="99"/>
      <c r="F33" s="146">
        <v>8290</v>
      </c>
      <c r="G33" s="5"/>
      <c r="H33" s="5"/>
      <c r="I33" s="18">
        <v>9617</v>
      </c>
      <c r="J33" s="95"/>
      <c r="K33" s="11">
        <f t="shared" si="9"/>
        <v>9617</v>
      </c>
      <c r="L33" s="77">
        <f t="shared" si="10"/>
        <v>0</v>
      </c>
      <c r="M33" s="129">
        <f t="shared" si="11"/>
        <v>9617</v>
      </c>
      <c r="N33" s="130">
        <f t="shared" si="12"/>
        <v>0</v>
      </c>
      <c r="O33" s="7"/>
      <c r="P33" s="7"/>
    </row>
    <row r="34" spans="1:16" x14ac:dyDescent="0.25">
      <c r="A34" s="137"/>
      <c r="B34" s="144"/>
      <c r="C34" s="99"/>
      <c r="D34" s="99" t="s">
        <v>206</v>
      </c>
      <c r="E34" s="99"/>
      <c r="F34" s="146">
        <v>8290</v>
      </c>
      <c r="G34" s="5"/>
      <c r="H34" s="5"/>
      <c r="I34" s="18"/>
      <c r="J34" s="95"/>
      <c r="K34" s="11">
        <f t="shared" si="9"/>
        <v>0</v>
      </c>
      <c r="L34" s="77">
        <f t="shared" si="10"/>
        <v>0</v>
      </c>
      <c r="M34" s="129">
        <f t="shared" si="11"/>
        <v>0</v>
      </c>
      <c r="N34" s="130">
        <f t="shared" si="12"/>
        <v>0</v>
      </c>
      <c r="O34" s="7"/>
      <c r="P34" s="7"/>
    </row>
    <row r="35" spans="1:16" x14ac:dyDescent="0.25">
      <c r="A35" s="137"/>
      <c r="B35" s="144"/>
      <c r="C35" s="99"/>
      <c r="D35" s="99" t="s">
        <v>160</v>
      </c>
      <c r="E35" s="99"/>
      <c r="F35" s="146">
        <v>8290</v>
      </c>
      <c r="G35" s="5"/>
      <c r="H35" s="5"/>
      <c r="I35" s="18"/>
      <c r="J35" s="95"/>
      <c r="K35" s="11">
        <f t="shared" si="9"/>
        <v>0</v>
      </c>
      <c r="L35" s="77">
        <f t="shared" si="10"/>
        <v>0</v>
      </c>
      <c r="M35" s="129">
        <f t="shared" si="11"/>
        <v>0</v>
      </c>
      <c r="N35" s="130">
        <f t="shared" si="12"/>
        <v>0</v>
      </c>
      <c r="O35" s="7"/>
      <c r="P35" s="7"/>
    </row>
    <row r="36" spans="1:16" x14ac:dyDescent="0.25">
      <c r="A36" s="137"/>
      <c r="B36" s="144"/>
      <c r="C36" s="99"/>
      <c r="D36" s="99" t="s">
        <v>161</v>
      </c>
      <c r="E36" s="99"/>
      <c r="F36" s="146">
        <v>8181</v>
      </c>
      <c r="G36" s="5"/>
      <c r="H36" s="5"/>
      <c r="I36" s="18">
        <v>21000</v>
      </c>
      <c r="J36" s="95"/>
      <c r="K36" s="11">
        <f t="shared" ref="K36" si="13">G36+I36</f>
        <v>21000</v>
      </c>
      <c r="L36" s="77">
        <f t="shared" ref="L36" si="14">H36+J36</f>
        <v>0</v>
      </c>
      <c r="M36" s="129">
        <f t="shared" ref="M36:M38" si="15">IF(K36&gt;L36,K36,L36)</f>
        <v>21000</v>
      </c>
      <c r="N36" s="130">
        <f t="shared" ref="N36:N38" si="16">+G36+I36-M36</f>
        <v>0</v>
      </c>
      <c r="O36" s="7"/>
      <c r="P36" s="7"/>
    </row>
    <row r="37" spans="1:16" x14ac:dyDescent="0.25">
      <c r="A37" s="137"/>
      <c r="B37" s="144"/>
      <c r="C37" s="99"/>
      <c r="D37" s="99" t="s">
        <v>162</v>
      </c>
      <c r="E37" s="99"/>
      <c r="F37" s="146">
        <v>8182</v>
      </c>
      <c r="G37" s="5"/>
      <c r="H37" s="5"/>
      <c r="I37" s="18"/>
      <c r="J37" s="95"/>
      <c r="K37" s="11">
        <f t="shared" si="9"/>
        <v>0</v>
      </c>
      <c r="L37" s="77">
        <f t="shared" si="10"/>
        <v>0</v>
      </c>
      <c r="M37" s="129">
        <f t="shared" si="15"/>
        <v>0</v>
      </c>
      <c r="N37" s="130">
        <f t="shared" si="16"/>
        <v>0</v>
      </c>
      <c r="O37" s="7"/>
      <c r="P37" s="7"/>
    </row>
    <row r="38" spans="1:16" x14ac:dyDescent="0.25">
      <c r="A38" s="137"/>
      <c r="B38" s="144"/>
      <c r="C38" s="99"/>
      <c r="D38" s="99" t="s">
        <v>150</v>
      </c>
      <c r="E38" s="99"/>
      <c r="F38" s="146">
        <v>8290</v>
      </c>
      <c r="G38" s="5"/>
      <c r="H38" s="5"/>
      <c r="I38" s="18"/>
      <c r="J38" s="95"/>
      <c r="K38" s="11">
        <f t="shared" si="9"/>
        <v>0</v>
      </c>
      <c r="L38" s="77">
        <f t="shared" si="10"/>
        <v>0</v>
      </c>
      <c r="M38" s="129">
        <f t="shared" si="15"/>
        <v>0</v>
      </c>
      <c r="N38" s="130">
        <f t="shared" si="16"/>
        <v>0</v>
      </c>
      <c r="O38" s="7"/>
      <c r="P38" s="7"/>
    </row>
    <row r="39" spans="1:16" x14ac:dyDescent="0.25">
      <c r="A39" s="137"/>
      <c r="B39" s="144"/>
      <c r="C39" s="99"/>
      <c r="D39" s="99" t="s">
        <v>155</v>
      </c>
      <c r="E39" s="99"/>
      <c r="F39" s="146">
        <v>8220</v>
      </c>
      <c r="G39" s="5"/>
      <c r="H39" s="5"/>
      <c r="I39" s="18"/>
      <c r="J39" s="95"/>
      <c r="K39" s="11">
        <f t="shared" si="9"/>
        <v>0</v>
      </c>
      <c r="L39" s="77">
        <f t="shared" si="10"/>
        <v>0</v>
      </c>
      <c r="M39" s="129">
        <f t="shared" si="11"/>
        <v>0</v>
      </c>
      <c r="N39" s="130">
        <f t="shared" si="12"/>
        <v>0</v>
      </c>
      <c r="O39" s="7"/>
      <c r="P39" s="7"/>
    </row>
    <row r="40" spans="1:16" x14ac:dyDescent="0.25">
      <c r="A40" s="137"/>
      <c r="B40" s="144"/>
      <c r="C40" s="99"/>
      <c r="D40" s="99" t="s">
        <v>179</v>
      </c>
      <c r="E40" s="99"/>
      <c r="F40" s="146">
        <v>8290</v>
      </c>
      <c r="G40" s="5"/>
      <c r="H40" s="5"/>
      <c r="I40" s="18"/>
      <c r="J40" s="95"/>
      <c r="K40" s="11">
        <f t="shared" si="9"/>
        <v>0</v>
      </c>
      <c r="L40" s="77">
        <f t="shared" si="10"/>
        <v>0</v>
      </c>
      <c r="M40" s="129">
        <f t="shared" ref="M40" si="17">IF(K40&gt;L40,K40,L40)</f>
        <v>0</v>
      </c>
      <c r="N40" s="130">
        <f t="shared" ref="N40" si="18">+G40+I40-M40</f>
        <v>0</v>
      </c>
      <c r="O40" s="7"/>
      <c r="P40" s="7"/>
    </row>
    <row r="41" spans="1:16" x14ac:dyDescent="0.25">
      <c r="A41" s="137"/>
      <c r="B41" s="144"/>
      <c r="C41" s="99"/>
      <c r="D41" s="99" t="s">
        <v>137</v>
      </c>
      <c r="E41" s="99"/>
      <c r="F41" s="146">
        <v>8110</v>
      </c>
      <c r="G41" s="18"/>
      <c r="H41" s="76"/>
      <c r="I41" s="5"/>
      <c r="J41" s="8"/>
      <c r="K41" s="11">
        <f t="shared" ref="K41" si="19">G41+I41</f>
        <v>0</v>
      </c>
      <c r="L41" s="77">
        <f t="shared" si="10"/>
        <v>0</v>
      </c>
      <c r="M41" s="129">
        <f t="shared" ref="M41" si="20">IF(K41&gt;L41,K41,L41)</f>
        <v>0</v>
      </c>
      <c r="N41" s="130">
        <f t="shared" ref="N41" si="21">+G41+I41-M41</f>
        <v>0</v>
      </c>
      <c r="O41" s="7"/>
      <c r="P41" s="7"/>
    </row>
    <row r="42" spans="1:16" x14ac:dyDescent="0.25">
      <c r="A42" s="137"/>
      <c r="B42" s="144"/>
      <c r="C42" s="99"/>
      <c r="D42" s="99" t="s">
        <v>151</v>
      </c>
      <c r="E42" s="99"/>
      <c r="F42" s="146" t="s">
        <v>91</v>
      </c>
      <c r="G42" s="18"/>
      <c r="H42" s="76"/>
      <c r="I42" s="18"/>
      <c r="J42" s="95"/>
      <c r="K42" s="11">
        <f t="shared" ref="K42:L42" si="22">G42+I42</f>
        <v>0</v>
      </c>
      <c r="L42" s="77">
        <f t="shared" si="22"/>
        <v>0</v>
      </c>
      <c r="M42" s="129">
        <f t="shared" ref="M42" si="23">IF(K42&gt;L42,K42,L42)</f>
        <v>0</v>
      </c>
      <c r="N42" s="130">
        <f t="shared" ref="N42" si="24">+G42+I42-M42</f>
        <v>0</v>
      </c>
      <c r="O42" s="7"/>
      <c r="P42" s="7"/>
    </row>
    <row r="43" spans="1:16" s="2" customFormat="1" ht="9" customHeight="1" x14ac:dyDescent="0.25">
      <c r="A43" s="137"/>
      <c r="B43" s="144"/>
      <c r="C43" s="99"/>
      <c r="D43" s="99"/>
      <c r="E43" s="99"/>
      <c r="F43" s="146"/>
      <c r="G43" s="15"/>
      <c r="H43" s="77"/>
      <c r="I43" s="15"/>
      <c r="J43" s="92"/>
      <c r="K43" s="11"/>
      <c r="L43" s="77"/>
      <c r="M43" s="129"/>
      <c r="N43" s="130"/>
      <c r="O43" s="16"/>
      <c r="P43" s="16"/>
    </row>
    <row r="44" spans="1:16" x14ac:dyDescent="0.25">
      <c r="A44" s="137"/>
      <c r="B44" s="144"/>
      <c r="C44" s="99"/>
      <c r="D44" s="99" t="s">
        <v>92</v>
      </c>
      <c r="E44" s="99"/>
      <c r="F44" s="160"/>
      <c r="G44" s="48">
        <f>SUM(G30:G43)</f>
        <v>0</v>
      </c>
      <c r="H44" s="77">
        <f>SUM(H30:H43)</f>
        <v>0</v>
      </c>
      <c r="I44" s="15">
        <f>SUM(I30:I43)</f>
        <v>94838</v>
      </c>
      <c r="J44" s="92">
        <f>SUM(J30:J43)</f>
        <v>20025</v>
      </c>
      <c r="K44" s="48">
        <f>SUM(K31:K43)</f>
        <v>94838</v>
      </c>
      <c r="L44" s="77">
        <f>SUM(L31:L43)</f>
        <v>20025</v>
      </c>
      <c r="M44" s="131">
        <f>SUM(M31:M43)</f>
        <v>94838</v>
      </c>
      <c r="N44" s="132">
        <f>SUM(N31:N43)</f>
        <v>0</v>
      </c>
      <c r="O44" s="7">
        <f>+G44+I44-K44</f>
        <v>0</v>
      </c>
      <c r="P44" s="14">
        <f>+H44+J44-L44</f>
        <v>0</v>
      </c>
    </row>
    <row r="45" spans="1:16" x14ac:dyDescent="0.25">
      <c r="A45" s="137"/>
      <c r="B45" s="141"/>
      <c r="C45" s="142" t="s">
        <v>158</v>
      </c>
      <c r="D45" s="142"/>
      <c r="E45" s="143"/>
      <c r="F45" s="145"/>
      <c r="G45" s="17"/>
      <c r="H45" s="78"/>
      <c r="I45" s="9"/>
      <c r="J45" s="86"/>
      <c r="K45" s="49"/>
      <c r="L45" s="78"/>
      <c r="M45" s="129"/>
      <c r="N45" s="130"/>
      <c r="O45" s="7"/>
      <c r="P45" s="7"/>
    </row>
    <row r="46" spans="1:16" x14ac:dyDescent="0.25">
      <c r="A46" s="137"/>
      <c r="B46" s="144"/>
      <c r="C46" s="99"/>
      <c r="D46" s="99" t="s">
        <v>159</v>
      </c>
      <c r="E46" s="145"/>
      <c r="F46" s="162" t="s">
        <v>111</v>
      </c>
      <c r="G46" s="18">
        <v>4614</v>
      </c>
      <c r="H46" s="76">
        <v>4613.87</v>
      </c>
      <c r="I46" s="18"/>
      <c r="J46" s="95"/>
      <c r="K46" s="11">
        <f>G46+I46</f>
        <v>4614</v>
      </c>
      <c r="L46" s="77">
        <f>H46+J46</f>
        <v>4613.87</v>
      </c>
      <c r="M46" s="129">
        <f>IF(K46&gt;L46,K46,L46)</f>
        <v>4614</v>
      </c>
      <c r="N46" s="130">
        <f>+G46+I46-M46</f>
        <v>0</v>
      </c>
      <c r="O46" s="7"/>
      <c r="P46" s="7"/>
    </row>
    <row r="47" spans="1:16" s="2" customFormat="1" ht="9" customHeight="1" x14ac:dyDescent="0.25">
      <c r="A47" s="137"/>
      <c r="B47" s="144"/>
      <c r="C47" s="99"/>
      <c r="D47" s="99"/>
      <c r="E47" s="145"/>
      <c r="F47" s="162"/>
      <c r="G47" s="15"/>
      <c r="H47" s="77"/>
      <c r="I47" s="15"/>
      <c r="J47" s="92"/>
      <c r="K47" s="11"/>
      <c r="L47" s="77"/>
      <c r="M47" s="129"/>
      <c r="N47" s="130"/>
      <c r="O47" s="16"/>
      <c r="P47" s="16"/>
    </row>
    <row r="48" spans="1:16" x14ac:dyDescent="0.25">
      <c r="A48" s="137"/>
      <c r="B48" s="144"/>
      <c r="C48" s="99"/>
      <c r="D48" s="99" t="s">
        <v>94</v>
      </c>
      <c r="E48" s="145"/>
      <c r="F48" s="149"/>
      <c r="G48" s="48">
        <f t="shared" ref="G48:N48" si="25">SUM(G46:G47)</f>
        <v>4614</v>
      </c>
      <c r="H48" s="77">
        <f t="shared" si="25"/>
        <v>4613.87</v>
      </c>
      <c r="I48" s="15">
        <f t="shared" si="25"/>
        <v>0</v>
      </c>
      <c r="J48" s="92">
        <f t="shared" si="25"/>
        <v>0</v>
      </c>
      <c r="K48" s="48">
        <f t="shared" si="25"/>
        <v>4614</v>
      </c>
      <c r="L48" s="77">
        <f t="shared" si="25"/>
        <v>4613.87</v>
      </c>
      <c r="M48" s="131">
        <f t="shared" si="25"/>
        <v>4614</v>
      </c>
      <c r="N48" s="132">
        <f t="shared" si="25"/>
        <v>0</v>
      </c>
      <c r="O48" s="16">
        <f>+G48+I48-K48</f>
        <v>0</v>
      </c>
      <c r="P48" s="55">
        <f>+H48+J48-L48</f>
        <v>0</v>
      </c>
    </row>
    <row r="49" spans="1:16" ht="10.5" customHeight="1" x14ac:dyDescent="0.25">
      <c r="A49" s="137"/>
      <c r="B49" s="141"/>
      <c r="C49" s="142"/>
      <c r="D49" s="142"/>
      <c r="E49" s="143"/>
      <c r="F49" s="145"/>
      <c r="G49" s="17"/>
      <c r="H49" s="79"/>
      <c r="I49" s="17"/>
      <c r="J49" s="91"/>
      <c r="K49" s="17"/>
      <c r="L49" s="79"/>
      <c r="M49" s="129"/>
      <c r="N49" s="130"/>
      <c r="O49" s="16"/>
      <c r="P49" s="16"/>
    </row>
    <row r="50" spans="1:16" x14ac:dyDescent="0.25">
      <c r="A50" s="4"/>
      <c r="B50" s="180"/>
      <c r="C50" s="166" t="s">
        <v>2</v>
      </c>
      <c r="D50" s="166"/>
      <c r="E50" s="167"/>
      <c r="F50" s="43"/>
      <c r="G50" s="50">
        <f t="shared" ref="G50:N50" si="26">G16+G29+G44+G48</f>
        <v>1451030</v>
      </c>
      <c r="H50" s="50">
        <f t="shared" si="26"/>
        <v>382745.87</v>
      </c>
      <c r="I50" s="50">
        <f t="shared" si="26"/>
        <v>480833</v>
      </c>
      <c r="J50" s="51">
        <f t="shared" si="26"/>
        <v>11716.14</v>
      </c>
      <c r="K50" s="50">
        <f t="shared" si="26"/>
        <v>1931863</v>
      </c>
      <c r="L50" s="50">
        <f t="shared" si="26"/>
        <v>394462.01</v>
      </c>
      <c r="M50" s="50">
        <f t="shared" si="26"/>
        <v>1931863</v>
      </c>
      <c r="N50" s="181">
        <f t="shared" si="26"/>
        <v>0</v>
      </c>
      <c r="O50" s="63">
        <f>+G50+I50-K50</f>
        <v>0</v>
      </c>
      <c r="P50" s="63">
        <f>+H50+J50-L50</f>
        <v>0</v>
      </c>
    </row>
    <row r="51" spans="1:16" x14ac:dyDescent="0.25">
      <c r="A51" s="137"/>
      <c r="B51" s="141" t="s">
        <v>110</v>
      </c>
      <c r="C51" s="142"/>
      <c r="D51" s="142"/>
      <c r="E51" s="143"/>
      <c r="F51" s="145"/>
      <c r="G51" s="15"/>
      <c r="H51" s="77"/>
      <c r="I51" s="9"/>
      <c r="J51" s="92"/>
      <c r="K51" s="49"/>
      <c r="L51" s="77"/>
      <c r="M51" s="129"/>
      <c r="N51" s="130"/>
      <c r="O51" s="16"/>
      <c r="P51" s="16"/>
    </row>
    <row r="52" spans="1:16" x14ac:dyDescent="0.25">
      <c r="A52" s="137"/>
      <c r="B52" s="144"/>
      <c r="C52" s="99" t="s">
        <v>3</v>
      </c>
      <c r="D52" s="99"/>
      <c r="E52" s="145"/>
      <c r="F52" s="162"/>
      <c r="G52" s="15"/>
      <c r="H52" s="77"/>
      <c r="I52" s="15"/>
      <c r="J52" s="92"/>
      <c r="K52" s="11"/>
      <c r="L52" s="77"/>
      <c r="M52" s="129"/>
      <c r="N52" s="130"/>
      <c r="O52" s="16"/>
      <c r="P52" s="16"/>
    </row>
    <row r="53" spans="1:16" x14ac:dyDescent="0.25">
      <c r="A53" s="137"/>
      <c r="B53" s="144"/>
      <c r="C53" s="99"/>
      <c r="D53" s="99" t="s">
        <v>83</v>
      </c>
      <c r="E53" s="145"/>
      <c r="F53" s="162">
        <v>1100</v>
      </c>
      <c r="G53" s="18">
        <v>436254</v>
      </c>
      <c r="H53" s="76">
        <v>119901.1</v>
      </c>
      <c r="I53" s="13">
        <v>42642</v>
      </c>
      <c r="J53" s="95">
        <v>42642.35</v>
      </c>
      <c r="K53" s="11">
        <f t="shared" ref="K53:L56" si="27">G53+I53</f>
        <v>478896</v>
      </c>
      <c r="L53" s="77">
        <f t="shared" si="27"/>
        <v>162543.45000000001</v>
      </c>
      <c r="M53" s="129">
        <f>IF(K53&gt;L53,K53,L53)</f>
        <v>478896</v>
      </c>
      <c r="N53" s="130">
        <f>+G53+I53-M53</f>
        <v>0</v>
      </c>
      <c r="O53" s="16"/>
      <c r="P53" s="16"/>
    </row>
    <row r="54" spans="1:16" x14ac:dyDescent="0.25">
      <c r="A54" s="137"/>
      <c r="B54" s="144"/>
      <c r="C54" s="99"/>
      <c r="D54" s="99" t="s">
        <v>59</v>
      </c>
      <c r="E54" s="145"/>
      <c r="F54" s="162">
        <v>1200</v>
      </c>
      <c r="G54" s="18"/>
      <c r="H54" s="76"/>
      <c r="I54" s="13">
        <v>57696</v>
      </c>
      <c r="J54" s="95">
        <v>4668.3</v>
      </c>
      <c r="K54" s="11">
        <f t="shared" si="27"/>
        <v>57696</v>
      </c>
      <c r="L54" s="77">
        <f t="shared" si="27"/>
        <v>4668.3</v>
      </c>
      <c r="M54" s="129">
        <f>IF(K54&gt;L54,K54,L54)</f>
        <v>57696</v>
      </c>
      <c r="N54" s="130">
        <f>+G54+I54-M54</f>
        <v>0</v>
      </c>
      <c r="O54" s="7"/>
      <c r="P54" s="7"/>
    </row>
    <row r="55" spans="1:16" x14ac:dyDescent="0.25">
      <c r="A55" s="137"/>
      <c r="B55" s="144"/>
      <c r="C55" s="99"/>
      <c r="D55" s="99" t="s">
        <v>60</v>
      </c>
      <c r="E55" s="145"/>
      <c r="F55" s="162">
        <v>1300</v>
      </c>
      <c r="G55" s="18">
        <v>112269</v>
      </c>
      <c r="H55" s="76">
        <v>41700</v>
      </c>
      <c r="I55" s="13"/>
      <c r="J55" s="95"/>
      <c r="K55" s="11">
        <f t="shared" si="27"/>
        <v>112269</v>
      </c>
      <c r="L55" s="77">
        <f t="shared" si="27"/>
        <v>41700</v>
      </c>
      <c r="M55" s="129">
        <f>IF(K55&gt;L55,K55,L55)</f>
        <v>112269</v>
      </c>
      <c r="N55" s="130">
        <f>+G55+I55-M55</f>
        <v>0</v>
      </c>
      <c r="O55" s="7"/>
      <c r="P55" s="7"/>
    </row>
    <row r="56" spans="1:16" x14ac:dyDescent="0.25">
      <c r="A56" s="137"/>
      <c r="B56" s="144"/>
      <c r="C56" s="99"/>
      <c r="D56" s="99" t="s">
        <v>61</v>
      </c>
      <c r="E56" s="145"/>
      <c r="F56" s="162">
        <v>1900</v>
      </c>
      <c r="G56" s="18"/>
      <c r="H56" s="76"/>
      <c r="I56" s="13"/>
      <c r="J56" s="95"/>
      <c r="K56" s="11">
        <f t="shared" si="27"/>
        <v>0</v>
      </c>
      <c r="L56" s="77">
        <f t="shared" si="27"/>
        <v>0</v>
      </c>
      <c r="M56" s="129">
        <f>IF(K56&gt;L56,K56,L56)</f>
        <v>0</v>
      </c>
      <c r="N56" s="130">
        <f>+G56+I56-M56</f>
        <v>0</v>
      </c>
      <c r="O56" s="7"/>
      <c r="P56" s="7"/>
    </row>
    <row r="57" spans="1:16" s="2" customFormat="1" ht="9" customHeight="1" x14ac:dyDescent="0.25">
      <c r="A57" s="137"/>
      <c r="B57" s="144"/>
      <c r="C57" s="99"/>
      <c r="D57" s="99"/>
      <c r="E57" s="145"/>
      <c r="F57" s="162"/>
      <c r="G57" s="15"/>
      <c r="H57" s="77"/>
      <c r="I57" s="15"/>
      <c r="J57" s="92"/>
      <c r="K57" s="15"/>
      <c r="L57" s="77"/>
      <c r="M57" s="129"/>
      <c r="N57" s="130"/>
      <c r="O57" s="16"/>
      <c r="P57" s="16"/>
    </row>
    <row r="58" spans="1:16" x14ac:dyDescent="0.25">
      <c r="A58" s="137"/>
      <c r="B58" s="147"/>
      <c r="C58" s="148"/>
      <c r="D58" s="148" t="s">
        <v>4</v>
      </c>
      <c r="E58" s="149"/>
      <c r="F58" s="164"/>
      <c r="G58" s="48">
        <f t="shared" ref="G58:N58" si="28">SUM(G53:G57)</f>
        <v>548523</v>
      </c>
      <c r="H58" s="77">
        <f t="shared" si="28"/>
        <v>161601.1</v>
      </c>
      <c r="I58" s="15">
        <f t="shared" si="28"/>
        <v>100338</v>
      </c>
      <c r="J58" s="92">
        <f t="shared" si="28"/>
        <v>47310.65</v>
      </c>
      <c r="K58" s="15">
        <f>SUM(K53:K57)</f>
        <v>648861</v>
      </c>
      <c r="L58" s="77">
        <f>SUM(L53:L57)</f>
        <v>208911.75</v>
      </c>
      <c r="M58" s="131">
        <f t="shared" si="28"/>
        <v>648861</v>
      </c>
      <c r="N58" s="132">
        <f t="shared" si="28"/>
        <v>0</v>
      </c>
      <c r="O58" s="7">
        <f>+G58+I58-K58</f>
        <v>0</v>
      </c>
      <c r="P58" s="14">
        <f>+H58+J58-L58</f>
        <v>0</v>
      </c>
    </row>
    <row r="59" spans="1:16" x14ac:dyDescent="0.25">
      <c r="A59" s="137"/>
      <c r="B59" s="144"/>
      <c r="C59" s="99" t="s">
        <v>5</v>
      </c>
      <c r="D59" s="99"/>
      <c r="E59" s="99"/>
      <c r="F59" s="146"/>
      <c r="G59" s="17"/>
      <c r="H59" s="78"/>
      <c r="I59" s="9"/>
      <c r="J59" s="86"/>
      <c r="K59" s="49"/>
      <c r="L59" s="78"/>
      <c r="M59" s="129"/>
      <c r="N59" s="130"/>
      <c r="O59" s="7"/>
      <c r="P59" s="7"/>
    </row>
    <row r="60" spans="1:16" x14ac:dyDescent="0.25">
      <c r="A60" s="137"/>
      <c r="B60" s="144"/>
      <c r="C60" s="99"/>
      <c r="D60" s="99" t="s">
        <v>84</v>
      </c>
      <c r="E60" s="99"/>
      <c r="F60" s="146">
        <v>2100</v>
      </c>
      <c r="G60" s="18">
        <v>79583</v>
      </c>
      <c r="H60" s="76">
        <v>13183.17</v>
      </c>
      <c r="I60" s="13">
        <v>2093</v>
      </c>
      <c r="J60" s="95">
        <v>2093.3200000000002</v>
      </c>
      <c r="K60" s="11">
        <f t="shared" ref="K60:L64" si="29">G60+I60</f>
        <v>81676</v>
      </c>
      <c r="L60" s="77">
        <f t="shared" si="29"/>
        <v>15276.49</v>
      </c>
      <c r="M60" s="129">
        <f>IF(K60&gt;L60,K60,L60)</f>
        <v>81676</v>
      </c>
      <c r="N60" s="130">
        <f>+G60+I60-M60</f>
        <v>0</v>
      </c>
      <c r="O60" s="7"/>
      <c r="P60" s="7"/>
    </row>
    <row r="61" spans="1:16" x14ac:dyDescent="0.25">
      <c r="A61" s="137"/>
      <c r="B61" s="144"/>
      <c r="C61" s="99"/>
      <c r="D61" s="99" t="s">
        <v>62</v>
      </c>
      <c r="E61" s="99"/>
      <c r="F61" s="146">
        <v>2200</v>
      </c>
      <c r="G61" s="18">
        <v>16734</v>
      </c>
      <c r="H61" s="76">
        <v>3164.89</v>
      </c>
      <c r="I61" s="13"/>
      <c r="J61" s="95"/>
      <c r="K61" s="11">
        <f t="shared" si="29"/>
        <v>16734</v>
      </c>
      <c r="L61" s="77">
        <f t="shared" si="29"/>
        <v>3164.89</v>
      </c>
      <c r="M61" s="129">
        <f>IF(K61&gt;L61,K61,L61)</f>
        <v>16734</v>
      </c>
      <c r="N61" s="130">
        <f>+G61+I61-M61</f>
        <v>0</v>
      </c>
      <c r="O61" s="7"/>
      <c r="P61" s="7"/>
    </row>
    <row r="62" spans="1:16" x14ac:dyDescent="0.25">
      <c r="A62" s="137"/>
      <c r="B62" s="144"/>
      <c r="C62" s="99"/>
      <c r="D62" s="99" t="s">
        <v>63</v>
      </c>
      <c r="E62" s="99"/>
      <c r="F62" s="146">
        <v>2300</v>
      </c>
      <c r="G62" s="18"/>
      <c r="H62" s="76"/>
      <c r="I62" s="13"/>
      <c r="J62" s="95"/>
      <c r="K62" s="11">
        <f t="shared" si="29"/>
        <v>0</v>
      </c>
      <c r="L62" s="77">
        <f t="shared" si="29"/>
        <v>0</v>
      </c>
      <c r="M62" s="129">
        <f>IF(K62&gt;L62,K62,L62)</f>
        <v>0</v>
      </c>
      <c r="N62" s="130">
        <f>+G62+I62-M62</f>
        <v>0</v>
      </c>
      <c r="O62" s="7"/>
      <c r="P62" s="7"/>
    </row>
    <row r="63" spans="1:16" x14ac:dyDescent="0.25">
      <c r="A63" s="137"/>
      <c r="B63" s="144"/>
      <c r="C63" s="99"/>
      <c r="D63" s="99" t="s">
        <v>64</v>
      </c>
      <c r="E63" s="99"/>
      <c r="F63" s="146">
        <v>2400</v>
      </c>
      <c r="G63" s="18">
        <v>96134</v>
      </c>
      <c r="H63" s="76">
        <v>31736.53</v>
      </c>
      <c r="I63" s="13"/>
      <c r="J63" s="95"/>
      <c r="K63" s="11">
        <f t="shared" si="29"/>
        <v>96134</v>
      </c>
      <c r="L63" s="77">
        <f t="shared" si="29"/>
        <v>31736.53</v>
      </c>
      <c r="M63" s="129">
        <f>IF(K63&gt;L63,K63,L63)</f>
        <v>96134</v>
      </c>
      <c r="N63" s="130">
        <f>+G63+I63-M63</f>
        <v>0</v>
      </c>
      <c r="O63" s="7"/>
      <c r="P63" s="7"/>
    </row>
    <row r="64" spans="1:16" x14ac:dyDescent="0.25">
      <c r="A64" s="137"/>
      <c r="B64" s="144"/>
      <c r="C64" s="99"/>
      <c r="D64" s="99" t="s">
        <v>65</v>
      </c>
      <c r="E64" s="99"/>
      <c r="F64" s="146">
        <v>2900</v>
      </c>
      <c r="G64" s="18">
        <v>46218</v>
      </c>
      <c r="H64" s="76">
        <v>1536.9</v>
      </c>
      <c r="I64" s="13"/>
      <c r="J64" s="95"/>
      <c r="K64" s="11">
        <f t="shared" si="29"/>
        <v>46218</v>
      </c>
      <c r="L64" s="77">
        <f t="shared" si="29"/>
        <v>1536.9</v>
      </c>
      <c r="M64" s="129">
        <f>IF(K64&gt;L64,K64,L64)</f>
        <v>46218</v>
      </c>
      <c r="N64" s="130">
        <f>+G64+I64-M64</f>
        <v>0</v>
      </c>
      <c r="O64" s="7"/>
      <c r="P64" s="7"/>
    </row>
    <row r="65" spans="1:16" s="2" customFormat="1" ht="9" customHeight="1" x14ac:dyDescent="0.25">
      <c r="A65" s="137"/>
      <c r="B65" s="144"/>
      <c r="C65" s="99"/>
      <c r="D65" s="99"/>
      <c r="E65" s="99"/>
      <c r="F65" s="146"/>
      <c r="G65" s="15"/>
      <c r="H65" s="77"/>
      <c r="I65" s="15"/>
      <c r="J65" s="92"/>
      <c r="K65" s="15"/>
      <c r="L65" s="77"/>
      <c r="M65" s="129"/>
      <c r="N65" s="130"/>
      <c r="O65" s="16"/>
      <c r="P65" s="16"/>
    </row>
    <row r="66" spans="1:16" x14ac:dyDescent="0.25">
      <c r="A66" s="137"/>
      <c r="B66" s="144"/>
      <c r="C66" s="99"/>
      <c r="D66" s="99" t="s">
        <v>6</v>
      </c>
      <c r="E66" s="99"/>
      <c r="F66" s="150"/>
      <c r="G66" s="15">
        <f t="shared" ref="G66:N66" si="30">SUM(G60:G65)</f>
        <v>238669</v>
      </c>
      <c r="H66" s="77">
        <f t="shared" si="30"/>
        <v>49621.49</v>
      </c>
      <c r="I66" s="15">
        <f t="shared" si="30"/>
        <v>2093</v>
      </c>
      <c r="J66" s="92">
        <f t="shared" si="30"/>
        <v>2093.3200000000002</v>
      </c>
      <c r="K66" s="15">
        <f>SUM(K60:K65)</f>
        <v>240762</v>
      </c>
      <c r="L66" s="81">
        <f>SUM(L60:L65)</f>
        <v>51714.810000000005</v>
      </c>
      <c r="M66" s="131">
        <f t="shared" si="30"/>
        <v>240762</v>
      </c>
      <c r="N66" s="132">
        <f t="shared" si="30"/>
        <v>0</v>
      </c>
      <c r="O66" s="7">
        <f>+G66+I66-K66</f>
        <v>0</v>
      </c>
      <c r="P66" s="14">
        <f>+H66+J66-L66</f>
        <v>0</v>
      </c>
    </row>
    <row r="67" spans="1:16" x14ac:dyDescent="0.25">
      <c r="A67" s="137"/>
      <c r="B67" s="141"/>
      <c r="C67" s="142" t="s">
        <v>7</v>
      </c>
      <c r="D67" s="142"/>
      <c r="E67" s="143"/>
      <c r="F67" s="168"/>
      <c r="G67" s="17"/>
      <c r="H67" s="78"/>
      <c r="I67" s="9"/>
      <c r="J67" s="86"/>
      <c r="K67" s="49"/>
      <c r="L67" s="77"/>
      <c r="M67" s="133"/>
      <c r="N67" s="134"/>
      <c r="O67" s="7"/>
      <c r="P67" s="7"/>
    </row>
    <row r="68" spans="1:16" x14ac:dyDescent="0.25">
      <c r="A68" s="137"/>
      <c r="B68" s="144"/>
      <c r="C68" s="99"/>
      <c r="D68" s="99" t="s">
        <v>66</v>
      </c>
      <c r="E68" s="145"/>
      <c r="F68" s="162" t="s">
        <v>8</v>
      </c>
      <c r="G68" s="18">
        <v>93631</v>
      </c>
      <c r="H68" s="76">
        <v>22034.9</v>
      </c>
      <c r="I68" s="13"/>
      <c r="J68" s="95">
        <v>6423</v>
      </c>
      <c r="K68" s="11">
        <f>G68+I68</f>
        <v>93631</v>
      </c>
      <c r="L68" s="77">
        <f>H68+J68</f>
        <v>28457.9</v>
      </c>
      <c r="M68" s="129">
        <f>IF(K68&gt;L68,K68,L68)</f>
        <v>93631</v>
      </c>
      <c r="N68" s="130">
        <f t="shared" ref="N68:N76" si="31">+G68+I68-M68</f>
        <v>0</v>
      </c>
      <c r="O68" s="7"/>
      <c r="P68" s="7"/>
    </row>
    <row r="69" spans="1:16" x14ac:dyDescent="0.25">
      <c r="A69" s="137"/>
      <c r="B69" s="144"/>
      <c r="C69" s="99"/>
      <c r="D69" s="99" t="s">
        <v>67</v>
      </c>
      <c r="E69" s="145"/>
      <c r="F69" s="162" t="s">
        <v>9</v>
      </c>
      <c r="G69" s="18">
        <v>19626</v>
      </c>
      <c r="H69" s="76">
        <v>5424.98</v>
      </c>
      <c r="I69" s="13"/>
      <c r="J69" s="95">
        <v>201.19</v>
      </c>
      <c r="K69" s="11">
        <f t="shared" ref="K69:L76" si="32">G69+I69</f>
        <v>19626</v>
      </c>
      <c r="L69" s="77">
        <f t="shared" si="32"/>
        <v>5626.1699999999992</v>
      </c>
      <c r="M69" s="129">
        <f>IF(K69&gt;L69,K69,L69)</f>
        <v>19626</v>
      </c>
      <c r="N69" s="130">
        <f t="shared" si="31"/>
        <v>0</v>
      </c>
      <c r="O69" s="7"/>
      <c r="P69" s="7"/>
    </row>
    <row r="70" spans="1:16" x14ac:dyDescent="0.25">
      <c r="A70" s="137"/>
      <c r="B70" s="144"/>
      <c r="C70" s="99"/>
      <c r="D70" s="99" t="s">
        <v>165</v>
      </c>
      <c r="E70" s="145"/>
      <c r="F70" s="162" t="s">
        <v>10</v>
      </c>
      <c r="G70" s="18">
        <v>27827</v>
      </c>
      <c r="H70" s="76">
        <v>6179.82</v>
      </c>
      <c r="I70" s="13"/>
      <c r="J70" s="95">
        <v>805.57</v>
      </c>
      <c r="K70" s="11">
        <f t="shared" si="32"/>
        <v>27827</v>
      </c>
      <c r="L70" s="77">
        <f t="shared" si="32"/>
        <v>6985.3899999999994</v>
      </c>
      <c r="M70" s="129">
        <f t="shared" ref="M70:M76" si="33">IF(K70&gt;L70,K70,L70)</f>
        <v>27827</v>
      </c>
      <c r="N70" s="130">
        <f t="shared" si="31"/>
        <v>0</v>
      </c>
      <c r="O70" s="7"/>
      <c r="P70" s="7"/>
    </row>
    <row r="71" spans="1:16" x14ac:dyDescent="0.25">
      <c r="A71" s="137"/>
      <c r="B71" s="144"/>
      <c r="C71" s="99"/>
      <c r="D71" s="99" t="s">
        <v>68</v>
      </c>
      <c r="E71" s="145"/>
      <c r="F71" s="162" t="s">
        <v>11</v>
      </c>
      <c r="G71" s="18">
        <v>165280</v>
      </c>
      <c r="H71" s="76">
        <v>53173.82</v>
      </c>
      <c r="I71" s="13"/>
      <c r="J71" s="95"/>
      <c r="K71" s="11">
        <f t="shared" si="32"/>
        <v>165280</v>
      </c>
      <c r="L71" s="77">
        <f t="shared" si="32"/>
        <v>53173.82</v>
      </c>
      <c r="M71" s="129">
        <f t="shared" si="33"/>
        <v>165280</v>
      </c>
      <c r="N71" s="130">
        <f t="shared" si="31"/>
        <v>0</v>
      </c>
      <c r="O71" s="7"/>
      <c r="P71" s="7"/>
    </row>
    <row r="72" spans="1:16" x14ac:dyDescent="0.25">
      <c r="A72" s="137"/>
      <c r="B72" s="144"/>
      <c r="C72" s="99"/>
      <c r="D72" s="99" t="s">
        <v>69</v>
      </c>
      <c r="E72" s="145"/>
      <c r="F72" s="162" t="s">
        <v>12</v>
      </c>
      <c r="G72" s="18">
        <v>10500</v>
      </c>
      <c r="H72" s="76">
        <v>764.62</v>
      </c>
      <c r="I72" s="13"/>
      <c r="J72" s="95"/>
      <c r="K72" s="11">
        <f t="shared" si="32"/>
        <v>10500</v>
      </c>
      <c r="L72" s="77">
        <f t="shared" si="32"/>
        <v>764.62</v>
      </c>
      <c r="M72" s="129">
        <f t="shared" si="33"/>
        <v>10500</v>
      </c>
      <c r="N72" s="130">
        <f t="shared" si="31"/>
        <v>0</v>
      </c>
      <c r="O72" s="7"/>
      <c r="P72" s="7"/>
    </row>
    <row r="73" spans="1:16" x14ac:dyDescent="0.25">
      <c r="A73" s="137"/>
      <c r="B73" s="144"/>
      <c r="C73" s="99"/>
      <c r="D73" s="99" t="s">
        <v>70</v>
      </c>
      <c r="E73" s="145"/>
      <c r="F73" s="162" t="s">
        <v>13</v>
      </c>
      <c r="G73" s="18">
        <v>23664</v>
      </c>
      <c r="H73" s="76">
        <v>6597.2</v>
      </c>
      <c r="I73" s="13"/>
      <c r="J73" s="95"/>
      <c r="K73" s="11">
        <f t="shared" si="32"/>
        <v>23664</v>
      </c>
      <c r="L73" s="77">
        <f t="shared" si="32"/>
        <v>6597.2</v>
      </c>
      <c r="M73" s="129">
        <f t="shared" si="33"/>
        <v>23664</v>
      </c>
      <c r="N73" s="130">
        <f t="shared" si="31"/>
        <v>0</v>
      </c>
      <c r="O73" s="7"/>
      <c r="P73" s="7"/>
    </row>
    <row r="74" spans="1:16" x14ac:dyDescent="0.25">
      <c r="A74" s="137"/>
      <c r="B74" s="144"/>
      <c r="C74" s="99"/>
      <c r="D74" s="99" t="s">
        <v>145</v>
      </c>
      <c r="E74" s="145"/>
      <c r="F74" s="162" t="s">
        <v>14</v>
      </c>
      <c r="G74" s="18"/>
      <c r="H74" s="76"/>
      <c r="I74" s="13"/>
      <c r="J74" s="95"/>
      <c r="K74" s="11">
        <f t="shared" si="32"/>
        <v>0</v>
      </c>
      <c r="L74" s="77">
        <f t="shared" si="32"/>
        <v>0</v>
      </c>
      <c r="M74" s="129">
        <f t="shared" si="33"/>
        <v>0</v>
      </c>
      <c r="N74" s="130">
        <f t="shared" si="31"/>
        <v>0</v>
      </c>
      <c r="O74" s="7"/>
      <c r="P74" s="7"/>
    </row>
    <row r="75" spans="1:16" x14ac:dyDescent="0.25">
      <c r="A75" s="137"/>
      <c r="B75" s="144"/>
      <c r="C75" s="99"/>
      <c r="D75" s="99" t="s">
        <v>146</v>
      </c>
      <c r="E75" s="145"/>
      <c r="F75" s="162" t="s">
        <v>147</v>
      </c>
      <c r="G75" s="18"/>
      <c r="H75" s="76"/>
      <c r="I75" s="13"/>
      <c r="J75" s="95"/>
      <c r="K75" s="11">
        <f t="shared" si="32"/>
        <v>0</v>
      </c>
      <c r="L75" s="77">
        <f t="shared" si="32"/>
        <v>0</v>
      </c>
      <c r="M75" s="129">
        <f t="shared" si="33"/>
        <v>0</v>
      </c>
      <c r="N75" s="130">
        <f t="shared" si="31"/>
        <v>0</v>
      </c>
      <c r="O75" s="7"/>
      <c r="P75" s="7"/>
    </row>
    <row r="76" spans="1:16" x14ac:dyDescent="0.25">
      <c r="A76" s="137"/>
      <c r="B76" s="144"/>
      <c r="C76" s="99"/>
      <c r="D76" s="99" t="s">
        <v>148</v>
      </c>
      <c r="E76" s="145"/>
      <c r="F76" s="162" t="s">
        <v>15</v>
      </c>
      <c r="G76" s="18"/>
      <c r="H76" s="76"/>
      <c r="I76" s="13"/>
      <c r="J76" s="95"/>
      <c r="K76" s="11">
        <f t="shared" si="32"/>
        <v>0</v>
      </c>
      <c r="L76" s="77">
        <f t="shared" si="32"/>
        <v>0</v>
      </c>
      <c r="M76" s="129">
        <f t="shared" si="33"/>
        <v>0</v>
      </c>
      <c r="N76" s="130">
        <f t="shared" si="31"/>
        <v>0</v>
      </c>
      <c r="O76" s="7"/>
      <c r="P76" s="7"/>
    </row>
    <row r="77" spans="1:16" s="2" customFormat="1" ht="8.25" customHeight="1" x14ac:dyDescent="0.25">
      <c r="A77" s="137"/>
      <c r="B77" s="144"/>
      <c r="C77" s="99"/>
      <c r="D77" s="99"/>
      <c r="E77" s="145"/>
      <c r="F77" s="162"/>
      <c r="G77" s="15"/>
      <c r="H77" s="77"/>
      <c r="I77" s="15"/>
      <c r="J77" s="92"/>
      <c r="K77" s="11"/>
      <c r="L77" s="77"/>
      <c r="M77" s="129"/>
      <c r="N77" s="130"/>
      <c r="O77" s="16"/>
      <c r="P77" s="16"/>
    </row>
    <row r="78" spans="1:16" x14ac:dyDescent="0.25">
      <c r="A78" s="137"/>
      <c r="B78" s="144"/>
      <c r="C78" s="99"/>
      <c r="D78" s="99" t="s">
        <v>16</v>
      </c>
      <c r="E78" s="145"/>
      <c r="F78" s="164"/>
      <c r="G78" s="48">
        <f t="shared" ref="G78:N78" si="34">SUM(G68:G77)</f>
        <v>340528</v>
      </c>
      <c r="H78" s="80">
        <f t="shared" si="34"/>
        <v>94175.339999999982</v>
      </c>
      <c r="I78" s="15">
        <f t="shared" si="34"/>
        <v>0</v>
      </c>
      <c r="J78" s="92">
        <f t="shared" si="34"/>
        <v>7429.7599999999993</v>
      </c>
      <c r="K78" s="48">
        <f>SUM(K68:K77)</f>
        <v>340528</v>
      </c>
      <c r="L78" s="81">
        <f>SUM(L68:L77)</f>
        <v>101605.09999999999</v>
      </c>
      <c r="M78" s="131">
        <f t="shared" si="34"/>
        <v>340528</v>
      </c>
      <c r="N78" s="132">
        <f t="shared" si="34"/>
        <v>0</v>
      </c>
      <c r="O78" s="7">
        <f>+G78+I78-K78</f>
        <v>0</v>
      </c>
      <c r="P78" s="14">
        <f>+H78+J78-L78</f>
        <v>0</v>
      </c>
    </row>
    <row r="79" spans="1:16" x14ac:dyDescent="0.25">
      <c r="A79" s="137"/>
      <c r="B79" s="141"/>
      <c r="C79" s="142" t="s">
        <v>17</v>
      </c>
      <c r="D79" s="142"/>
      <c r="E79" s="143"/>
      <c r="F79" s="162"/>
      <c r="G79" s="15"/>
      <c r="H79" s="77"/>
      <c r="I79" s="9"/>
      <c r="J79" s="86"/>
      <c r="K79" s="49"/>
      <c r="L79" s="77"/>
      <c r="M79" s="129"/>
      <c r="N79" s="130"/>
      <c r="O79" s="7"/>
      <c r="P79" s="7"/>
    </row>
    <row r="80" spans="1:16" x14ac:dyDescent="0.25">
      <c r="A80" s="137"/>
      <c r="B80" s="144"/>
      <c r="C80" s="99"/>
      <c r="D80" s="99" t="s">
        <v>71</v>
      </c>
      <c r="E80" s="145"/>
      <c r="F80" s="162">
        <v>4100</v>
      </c>
      <c r="G80" s="18">
        <v>25000</v>
      </c>
      <c r="H80" s="76">
        <v>16656.62</v>
      </c>
      <c r="I80" s="13"/>
      <c r="J80" s="95"/>
      <c r="K80" s="11">
        <f t="shared" ref="K80:L84" si="35">G80+I80</f>
        <v>25000</v>
      </c>
      <c r="L80" s="77">
        <f t="shared" si="35"/>
        <v>16656.62</v>
      </c>
      <c r="M80" s="129">
        <f>IF(K80&gt;L80,K80,L80)</f>
        <v>25000</v>
      </c>
      <c r="N80" s="130">
        <f>+G80+I80-M80</f>
        <v>0</v>
      </c>
      <c r="O80" s="7"/>
      <c r="P80" s="7"/>
    </row>
    <row r="81" spans="1:16" x14ac:dyDescent="0.25">
      <c r="A81" s="137"/>
      <c r="B81" s="144"/>
      <c r="C81" s="99"/>
      <c r="D81" s="99" t="s">
        <v>72</v>
      </c>
      <c r="E81" s="145"/>
      <c r="F81" s="162">
        <v>4200</v>
      </c>
      <c r="G81" s="18">
        <v>3380</v>
      </c>
      <c r="H81" s="76">
        <v>100.43</v>
      </c>
      <c r="I81" s="13"/>
      <c r="J81" s="95"/>
      <c r="K81" s="11">
        <f t="shared" si="35"/>
        <v>3380</v>
      </c>
      <c r="L81" s="77">
        <f t="shared" si="35"/>
        <v>100.43</v>
      </c>
      <c r="M81" s="129">
        <f>IF(K81&gt;L81,K81,L81)</f>
        <v>3380</v>
      </c>
      <c r="N81" s="130">
        <f>+G81+I81-M81</f>
        <v>0</v>
      </c>
      <c r="O81" s="7"/>
      <c r="P81" s="7"/>
    </row>
    <row r="82" spans="1:16" x14ac:dyDescent="0.25">
      <c r="A82" s="137"/>
      <c r="B82" s="144"/>
      <c r="C82" s="99"/>
      <c r="D82" s="99" t="s">
        <v>73</v>
      </c>
      <c r="E82" s="145"/>
      <c r="F82" s="162">
        <v>4300</v>
      </c>
      <c r="G82" s="18">
        <v>33138</v>
      </c>
      <c r="H82" s="76">
        <v>6613.72</v>
      </c>
      <c r="I82" s="13"/>
      <c r="J82" s="95"/>
      <c r="K82" s="11">
        <f t="shared" si="35"/>
        <v>33138</v>
      </c>
      <c r="L82" s="77">
        <f t="shared" si="35"/>
        <v>6613.72</v>
      </c>
      <c r="M82" s="129">
        <f>IF(K82&gt;L82,K82,L82)</f>
        <v>33138</v>
      </c>
      <c r="N82" s="130">
        <f>+G82+I82-M82</f>
        <v>0</v>
      </c>
      <c r="O82" s="7"/>
      <c r="P82" s="7"/>
    </row>
    <row r="83" spans="1:16" x14ac:dyDescent="0.25">
      <c r="A83" s="137"/>
      <c r="B83" s="144"/>
      <c r="C83" s="99"/>
      <c r="D83" s="99" t="s">
        <v>74</v>
      </c>
      <c r="E83" s="145"/>
      <c r="F83" s="162">
        <v>4400</v>
      </c>
      <c r="G83" s="18">
        <v>16552</v>
      </c>
      <c r="H83" s="76">
        <v>1818.01</v>
      </c>
      <c r="I83" s="13"/>
      <c r="J83" s="95"/>
      <c r="K83" s="11">
        <f t="shared" si="35"/>
        <v>16552</v>
      </c>
      <c r="L83" s="77">
        <f t="shared" si="35"/>
        <v>1818.01</v>
      </c>
      <c r="M83" s="129">
        <f>IF(K83&gt;L83,K83,L83)</f>
        <v>16552</v>
      </c>
      <c r="N83" s="130">
        <f>+G83+I83-M83</f>
        <v>0</v>
      </c>
      <c r="O83" s="7"/>
      <c r="P83" s="7"/>
    </row>
    <row r="84" spans="1:16" x14ac:dyDescent="0.25">
      <c r="A84" s="137"/>
      <c r="B84" s="144"/>
      <c r="C84" s="99"/>
      <c r="D84" s="99" t="s">
        <v>166</v>
      </c>
      <c r="E84" s="145"/>
      <c r="F84" s="162">
        <v>4700</v>
      </c>
      <c r="G84" s="18"/>
      <c r="H84" s="76"/>
      <c r="I84" s="13"/>
      <c r="J84" s="95"/>
      <c r="K84" s="11">
        <f t="shared" si="35"/>
        <v>0</v>
      </c>
      <c r="L84" s="77">
        <f t="shared" si="35"/>
        <v>0</v>
      </c>
      <c r="M84" s="129">
        <f>IF(K84&gt;L84,K84,L84)</f>
        <v>0</v>
      </c>
      <c r="N84" s="130">
        <f>+G84+I84-M84</f>
        <v>0</v>
      </c>
      <c r="O84" s="7"/>
      <c r="P84" s="7"/>
    </row>
    <row r="85" spans="1:16" s="2" customFormat="1" ht="9" customHeight="1" x14ac:dyDescent="0.25">
      <c r="A85" s="137"/>
      <c r="B85" s="144"/>
      <c r="C85" s="99"/>
      <c r="D85" s="99"/>
      <c r="E85" s="145"/>
      <c r="F85" s="162"/>
      <c r="G85" s="15"/>
      <c r="H85" s="77"/>
      <c r="I85" s="15"/>
      <c r="J85" s="92"/>
      <c r="K85" s="11"/>
      <c r="L85" s="77"/>
      <c r="M85" s="129"/>
      <c r="N85" s="130"/>
      <c r="O85" s="16"/>
      <c r="P85" s="16"/>
    </row>
    <row r="86" spans="1:16" x14ac:dyDescent="0.25">
      <c r="A86" s="137"/>
      <c r="B86" s="144"/>
      <c r="C86" s="99"/>
      <c r="D86" s="99" t="s">
        <v>18</v>
      </c>
      <c r="E86" s="145"/>
      <c r="F86" s="164"/>
      <c r="G86" s="15">
        <f t="shared" ref="G86:N86" si="36">SUM(G80:G85)</f>
        <v>78070</v>
      </c>
      <c r="H86" s="77">
        <f t="shared" si="36"/>
        <v>25188.78</v>
      </c>
      <c r="I86" s="15">
        <f t="shared" si="36"/>
        <v>0</v>
      </c>
      <c r="J86" s="92">
        <f t="shared" si="36"/>
        <v>0</v>
      </c>
      <c r="K86" s="48">
        <f>SUM(K80:K85)</f>
        <v>78070</v>
      </c>
      <c r="L86" s="81">
        <f>SUM(L80:L85)</f>
        <v>25188.78</v>
      </c>
      <c r="M86" s="131">
        <f t="shared" si="36"/>
        <v>78070</v>
      </c>
      <c r="N86" s="132">
        <f t="shared" si="36"/>
        <v>0</v>
      </c>
      <c r="O86" s="7">
        <f>+G86+I86-K86</f>
        <v>0</v>
      </c>
      <c r="P86" s="14">
        <f>+H86+J86-L86</f>
        <v>0</v>
      </c>
    </row>
    <row r="87" spans="1:16" x14ac:dyDescent="0.25">
      <c r="A87" s="137"/>
      <c r="B87" s="141"/>
      <c r="C87" s="142" t="s">
        <v>19</v>
      </c>
      <c r="D87" s="142"/>
      <c r="E87" s="143"/>
      <c r="F87" s="162"/>
      <c r="G87" s="17"/>
      <c r="H87" s="78"/>
      <c r="I87" s="9"/>
      <c r="J87" s="86"/>
      <c r="K87" s="49"/>
      <c r="L87" s="77"/>
      <c r="M87" s="129"/>
      <c r="N87" s="130"/>
      <c r="O87" s="7"/>
      <c r="P87" s="7"/>
    </row>
    <row r="88" spans="1:16" x14ac:dyDescent="0.25">
      <c r="A88" s="137"/>
      <c r="B88" s="144"/>
      <c r="C88" s="99"/>
      <c r="D88" s="99" t="s">
        <v>80</v>
      </c>
      <c r="E88" s="145"/>
      <c r="F88" s="162">
        <v>5100</v>
      </c>
      <c r="G88" s="18"/>
      <c r="H88" s="93"/>
      <c r="I88" s="13"/>
      <c r="J88" s="88"/>
      <c r="K88" s="11">
        <f>G88+I88</f>
        <v>0</v>
      </c>
      <c r="L88" s="77">
        <f t="shared" ref="L88:L96" si="37">H88+J88</f>
        <v>0</v>
      </c>
      <c r="M88" s="129">
        <f t="shared" ref="M88:M96" si="38">IF(K88&gt;L88,K88,L88)</f>
        <v>0</v>
      </c>
      <c r="N88" s="130">
        <f t="shared" ref="N88:N96" si="39">+G88+I88-M88</f>
        <v>0</v>
      </c>
      <c r="O88" s="7"/>
      <c r="P88" s="7"/>
    </row>
    <row r="89" spans="1:16" x14ac:dyDescent="0.25">
      <c r="A89" s="137"/>
      <c r="B89" s="144"/>
      <c r="C89" s="99"/>
      <c r="D89" s="99" t="s">
        <v>75</v>
      </c>
      <c r="E89" s="145"/>
      <c r="F89" s="162">
        <v>5200</v>
      </c>
      <c r="G89" s="18">
        <v>19218</v>
      </c>
      <c r="H89" s="93">
        <v>2600</v>
      </c>
      <c r="I89" s="13"/>
      <c r="J89" s="88"/>
      <c r="K89" s="11">
        <f t="shared" ref="K89:K96" si="40">G89+I89</f>
        <v>19218</v>
      </c>
      <c r="L89" s="77">
        <f t="shared" si="37"/>
        <v>2600</v>
      </c>
      <c r="M89" s="129">
        <f t="shared" si="38"/>
        <v>19218</v>
      </c>
      <c r="N89" s="130">
        <f t="shared" si="39"/>
        <v>0</v>
      </c>
      <c r="O89" s="7"/>
      <c r="P89" s="7"/>
    </row>
    <row r="90" spans="1:16" x14ac:dyDescent="0.25">
      <c r="A90" s="137"/>
      <c r="B90" s="144"/>
      <c r="C90" s="99"/>
      <c r="D90" s="99" t="s">
        <v>76</v>
      </c>
      <c r="E90" s="145"/>
      <c r="F90" s="162">
        <v>5300</v>
      </c>
      <c r="G90" s="18">
        <v>2166</v>
      </c>
      <c r="H90" s="93">
        <v>355.5</v>
      </c>
      <c r="I90" s="13"/>
      <c r="J90" s="88"/>
      <c r="K90" s="11">
        <f t="shared" si="40"/>
        <v>2166</v>
      </c>
      <c r="L90" s="77">
        <f t="shared" si="37"/>
        <v>355.5</v>
      </c>
      <c r="M90" s="129">
        <f t="shared" si="38"/>
        <v>2166</v>
      </c>
      <c r="N90" s="130">
        <f t="shared" si="39"/>
        <v>0</v>
      </c>
      <c r="O90" s="7"/>
      <c r="P90" s="7"/>
    </row>
    <row r="91" spans="1:16" x14ac:dyDescent="0.25">
      <c r="A91" s="137"/>
      <c r="B91" s="144"/>
      <c r="C91" s="99"/>
      <c r="D91" s="99" t="s">
        <v>77</v>
      </c>
      <c r="E91" s="145"/>
      <c r="F91" s="162">
        <v>5400</v>
      </c>
      <c r="G91" s="18">
        <v>14976</v>
      </c>
      <c r="H91" s="93">
        <v>7937</v>
      </c>
      <c r="I91" s="13"/>
      <c r="J91" s="88"/>
      <c r="K91" s="11">
        <f t="shared" si="40"/>
        <v>14976</v>
      </c>
      <c r="L91" s="77">
        <f t="shared" si="37"/>
        <v>7937</v>
      </c>
      <c r="M91" s="129">
        <f t="shared" si="38"/>
        <v>14976</v>
      </c>
      <c r="N91" s="130">
        <f t="shared" si="39"/>
        <v>0</v>
      </c>
      <c r="O91" s="7"/>
      <c r="P91" s="7"/>
    </row>
    <row r="92" spans="1:16" x14ac:dyDescent="0.25">
      <c r="A92" s="137"/>
      <c r="B92" s="144"/>
      <c r="C92" s="99"/>
      <c r="D92" s="99" t="s">
        <v>78</v>
      </c>
      <c r="E92" s="145"/>
      <c r="F92" s="162">
        <v>5500</v>
      </c>
      <c r="G92" s="18">
        <v>38980</v>
      </c>
      <c r="H92" s="93">
        <v>11875.64</v>
      </c>
      <c r="I92" s="13"/>
      <c r="J92" s="88"/>
      <c r="K92" s="11">
        <f t="shared" si="40"/>
        <v>38980</v>
      </c>
      <c r="L92" s="77">
        <f t="shared" si="37"/>
        <v>11875.64</v>
      </c>
      <c r="M92" s="129">
        <f t="shared" si="38"/>
        <v>38980</v>
      </c>
      <c r="N92" s="130">
        <f t="shared" si="39"/>
        <v>0</v>
      </c>
      <c r="O92" s="7"/>
      <c r="P92" s="7"/>
    </row>
    <row r="93" spans="1:16" x14ac:dyDescent="0.25">
      <c r="A93" s="137"/>
      <c r="B93" s="144"/>
      <c r="C93" s="99"/>
      <c r="D93" s="99" t="s">
        <v>123</v>
      </c>
      <c r="E93" s="145"/>
      <c r="F93" s="162">
        <v>5600</v>
      </c>
      <c r="G93" s="18">
        <v>78170</v>
      </c>
      <c r="H93" s="93">
        <v>53212.89</v>
      </c>
      <c r="I93" s="13">
        <v>132000</v>
      </c>
      <c r="J93" s="88"/>
      <c r="K93" s="11">
        <f t="shared" si="40"/>
        <v>210170</v>
      </c>
      <c r="L93" s="77">
        <f t="shared" si="37"/>
        <v>53212.89</v>
      </c>
      <c r="M93" s="129">
        <f t="shared" si="38"/>
        <v>210170</v>
      </c>
      <c r="N93" s="130">
        <f t="shared" si="39"/>
        <v>0</v>
      </c>
      <c r="O93" s="7"/>
      <c r="P93" s="7"/>
    </row>
    <row r="94" spans="1:16" x14ac:dyDescent="0.25">
      <c r="A94" s="137"/>
      <c r="B94" s="144"/>
      <c r="C94" s="99"/>
      <c r="D94" s="99" t="s">
        <v>173</v>
      </c>
      <c r="E94" s="145"/>
      <c r="F94" s="162">
        <v>5700</v>
      </c>
      <c r="G94" s="18"/>
      <c r="H94" s="93"/>
      <c r="I94" s="13"/>
      <c r="J94" s="88"/>
      <c r="K94" s="11">
        <f t="shared" si="40"/>
        <v>0</v>
      </c>
      <c r="L94" s="77">
        <f t="shared" si="37"/>
        <v>0</v>
      </c>
      <c r="M94" s="129">
        <f t="shared" si="38"/>
        <v>0</v>
      </c>
      <c r="N94" s="130">
        <f t="shared" si="39"/>
        <v>0</v>
      </c>
      <c r="O94" s="7"/>
      <c r="P94" s="7"/>
    </row>
    <row r="95" spans="1:16" x14ac:dyDescent="0.25">
      <c r="A95" s="137"/>
      <c r="B95" s="144"/>
      <c r="C95" s="99"/>
      <c r="D95" s="99" t="s">
        <v>167</v>
      </c>
      <c r="E95" s="145"/>
      <c r="F95" s="162">
        <v>5800</v>
      </c>
      <c r="G95" s="18">
        <v>316922</v>
      </c>
      <c r="H95" s="93">
        <v>51586.41</v>
      </c>
      <c r="I95" s="13">
        <v>80007</v>
      </c>
      <c r="J95" s="88">
        <v>26668.95</v>
      </c>
      <c r="K95" s="11">
        <f t="shared" si="40"/>
        <v>396929</v>
      </c>
      <c r="L95" s="77">
        <f t="shared" si="37"/>
        <v>78255.360000000001</v>
      </c>
      <c r="M95" s="129">
        <f t="shared" si="38"/>
        <v>396929</v>
      </c>
      <c r="N95" s="130">
        <f t="shared" si="39"/>
        <v>0</v>
      </c>
      <c r="O95" s="7"/>
      <c r="P95" s="7"/>
    </row>
    <row r="96" spans="1:16" x14ac:dyDescent="0.25">
      <c r="A96" s="137"/>
      <c r="B96" s="144"/>
      <c r="C96" s="99"/>
      <c r="D96" s="99" t="s">
        <v>79</v>
      </c>
      <c r="E96" s="145"/>
      <c r="F96" s="162">
        <v>5900</v>
      </c>
      <c r="G96" s="18">
        <v>9467</v>
      </c>
      <c r="H96" s="93">
        <v>1707.8</v>
      </c>
      <c r="I96" s="13"/>
      <c r="J96" s="88"/>
      <c r="K96" s="11">
        <f t="shared" si="40"/>
        <v>9467</v>
      </c>
      <c r="L96" s="77">
        <f t="shared" si="37"/>
        <v>1707.8</v>
      </c>
      <c r="M96" s="129">
        <f t="shared" si="38"/>
        <v>9467</v>
      </c>
      <c r="N96" s="130">
        <f t="shared" si="39"/>
        <v>0</v>
      </c>
      <c r="O96" s="7"/>
      <c r="P96" s="7"/>
    </row>
    <row r="97" spans="1:16" s="2" customFormat="1" ht="9" customHeight="1" x14ac:dyDescent="0.25">
      <c r="A97" s="137"/>
      <c r="B97" s="144"/>
      <c r="C97" s="99"/>
      <c r="D97" s="99"/>
      <c r="E97" s="145"/>
      <c r="F97" s="162"/>
      <c r="G97" s="15"/>
      <c r="H97" s="82"/>
      <c r="I97" s="15"/>
      <c r="J97" s="87"/>
      <c r="K97" s="11"/>
      <c r="L97" s="77"/>
      <c r="M97" s="129"/>
      <c r="N97" s="130"/>
      <c r="O97" s="16"/>
      <c r="P97" s="16"/>
    </row>
    <row r="98" spans="1:16" x14ac:dyDescent="0.25">
      <c r="A98" s="137"/>
      <c r="B98" s="144"/>
      <c r="C98" s="99"/>
      <c r="D98" s="99" t="s">
        <v>20</v>
      </c>
      <c r="E98" s="145"/>
      <c r="F98" s="164"/>
      <c r="G98" s="48">
        <f t="shared" ref="G98:N98" si="41">SUM(G87:G97)</f>
        <v>479899</v>
      </c>
      <c r="H98" s="77">
        <f t="shared" si="41"/>
        <v>129275.24</v>
      </c>
      <c r="I98" s="15">
        <f t="shared" si="41"/>
        <v>212007</v>
      </c>
      <c r="J98" s="92">
        <f t="shared" si="41"/>
        <v>26668.95</v>
      </c>
      <c r="K98" s="48">
        <f t="shared" si="41"/>
        <v>691906</v>
      </c>
      <c r="L98" s="81">
        <f t="shared" si="41"/>
        <v>155944.19</v>
      </c>
      <c r="M98" s="131">
        <f t="shared" si="41"/>
        <v>691906</v>
      </c>
      <c r="N98" s="132">
        <f t="shared" si="41"/>
        <v>0</v>
      </c>
      <c r="O98" s="7">
        <f>+G98+I98-K98</f>
        <v>0</v>
      </c>
      <c r="P98" s="14">
        <f>+H98+J98-L98</f>
        <v>0</v>
      </c>
    </row>
    <row r="99" spans="1:16" x14ac:dyDescent="0.25">
      <c r="A99" s="137"/>
      <c r="B99" s="141"/>
      <c r="C99" s="142" t="s">
        <v>87</v>
      </c>
      <c r="D99" s="142"/>
      <c r="E99" s="143"/>
      <c r="F99" s="162"/>
      <c r="G99" s="15"/>
      <c r="H99" s="78"/>
      <c r="I99" s="9"/>
      <c r="J99" s="86"/>
      <c r="K99" s="49"/>
      <c r="L99" s="77"/>
      <c r="M99" s="129"/>
      <c r="N99" s="130"/>
      <c r="O99" s="7"/>
      <c r="P99" s="7"/>
    </row>
    <row r="100" spans="1:16" x14ac:dyDescent="0.25">
      <c r="A100" s="137"/>
      <c r="B100" s="144"/>
      <c r="C100" s="99"/>
      <c r="D100" s="99" t="s">
        <v>149</v>
      </c>
      <c r="E100" s="145"/>
      <c r="F100" s="162">
        <v>6900</v>
      </c>
      <c r="G100" s="18">
        <v>58802</v>
      </c>
      <c r="H100" s="93"/>
      <c r="I100" s="13"/>
      <c r="J100" s="88"/>
      <c r="K100" s="11">
        <f t="shared" ref="K100" si="42">G100+I100</f>
        <v>58802</v>
      </c>
      <c r="L100" s="77">
        <f t="shared" ref="L100" si="43">H100+J100</f>
        <v>0</v>
      </c>
      <c r="M100" s="129">
        <f t="shared" ref="M100" si="44">IF(K100&gt;L100,K100,L100)</f>
        <v>58802</v>
      </c>
      <c r="N100" s="130">
        <f t="shared" ref="N100" si="45">+G100+I100-M100</f>
        <v>0</v>
      </c>
      <c r="O100" s="7"/>
      <c r="P100" s="7"/>
    </row>
    <row r="101" spans="1:16" s="2" customFormat="1" ht="9" customHeight="1" x14ac:dyDescent="0.25">
      <c r="A101" s="137"/>
      <c r="B101" s="144"/>
      <c r="C101" s="99"/>
      <c r="D101" s="99"/>
      <c r="E101" s="145"/>
      <c r="F101" s="162"/>
      <c r="G101" s="15"/>
      <c r="H101" s="82"/>
      <c r="I101" s="15"/>
      <c r="J101" s="87"/>
      <c r="K101" s="11"/>
      <c r="L101" s="77"/>
      <c r="M101" s="129"/>
      <c r="N101" s="130"/>
      <c r="O101" s="16"/>
      <c r="P101" s="16"/>
    </row>
    <row r="102" spans="1:16" x14ac:dyDescent="0.25">
      <c r="A102" s="137"/>
      <c r="B102" s="144"/>
      <c r="C102" s="99"/>
      <c r="D102" s="99" t="s">
        <v>21</v>
      </c>
      <c r="E102" s="145"/>
      <c r="F102" s="164"/>
      <c r="G102" s="48">
        <f t="shared" ref="G102:N102" si="46">SUM(G100:G101)</f>
        <v>58802</v>
      </c>
      <c r="H102" s="77">
        <f t="shared" si="46"/>
        <v>0</v>
      </c>
      <c r="I102" s="15">
        <f t="shared" si="46"/>
        <v>0</v>
      </c>
      <c r="J102" s="92">
        <f t="shared" si="46"/>
        <v>0</v>
      </c>
      <c r="K102" s="48">
        <f t="shared" si="46"/>
        <v>58802</v>
      </c>
      <c r="L102" s="81">
        <f t="shared" si="46"/>
        <v>0</v>
      </c>
      <c r="M102" s="131">
        <f t="shared" si="46"/>
        <v>58802</v>
      </c>
      <c r="N102" s="132">
        <f t="shared" si="46"/>
        <v>0</v>
      </c>
      <c r="O102" s="7">
        <f>+G102+I102-K102</f>
        <v>0</v>
      </c>
      <c r="P102" s="14">
        <f>+H102+J102-L102</f>
        <v>0</v>
      </c>
    </row>
    <row r="103" spans="1:16" x14ac:dyDescent="0.25">
      <c r="A103" s="137"/>
      <c r="B103" s="141"/>
      <c r="C103" s="142" t="s">
        <v>22</v>
      </c>
      <c r="D103" s="142"/>
      <c r="E103" s="143"/>
      <c r="F103" s="168"/>
      <c r="G103" s="17"/>
      <c r="H103" s="78"/>
      <c r="I103" s="9"/>
      <c r="J103" s="86"/>
      <c r="K103" s="49"/>
      <c r="L103" s="77"/>
      <c r="M103" s="133"/>
      <c r="N103" s="134"/>
      <c r="O103" s="7"/>
      <c r="P103" s="7"/>
    </row>
    <row r="104" spans="1:16" x14ac:dyDescent="0.25">
      <c r="A104" s="137"/>
      <c r="B104" s="144"/>
      <c r="C104" s="99"/>
      <c r="D104" s="99" t="s">
        <v>164</v>
      </c>
      <c r="E104" s="145"/>
      <c r="F104" s="162" t="s">
        <v>23</v>
      </c>
      <c r="G104" s="18"/>
      <c r="H104" s="93"/>
      <c r="I104" s="18"/>
      <c r="J104" s="88"/>
      <c r="K104" s="11">
        <f t="shared" ref="K104:L110" si="47">G104+I104</f>
        <v>0</v>
      </c>
      <c r="L104" s="77">
        <f t="shared" si="47"/>
        <v>0</v>
      </c>
      <c r="M104" s="129">
        <f t="shared" ref="M104:M110" si="48">IF(K104&gt;L104,K104,L104)</f>
        <v>0</v>
      </c>
      <c r="N104" s="130">
        <f t="shared" ref="N104:N110" si="49">+G104+I104-M104</f>
        <v>0</v>
      </c>
      <c r="O104" s="7"/>
      <c r="P104" s="7"/>
    </row>
    <row r="105" spans="1:16" x14ac:dyDescent="0.25">
      <c r="A105" s="137"/>
      <c r="B105" s="144"/>
      <c r="C105" s="99"/>
      <c r="D105" s="99" t="s">
        <v>24</v>
      </c>
      <c r="E105" s="145"/>
      <c r="F105" s="162" t="s">
        <v>25</v>
      </c>
      <c r="G105" s="18"/>
      <c r="H105" s="93"/>
      <c r="I105" s="13"/>
      <c r="J105" s="88"/>
      <c r="K105" s="11">
        <f t="shared" si="47"/>
        <v>0</v>
      </c>
      <c r="L105" s="77">
        <f t="shared" si="47"/>
        <v>0</v>
      </c>
      <c r="M105" s="129">
        <f t="shared" si="48"/>
        <v>0</v>
      </c>
      <c r="N105" s="130">
        <f t="shared" si="49"/>
        <v>0</v>
      </c>
      <c r="O105" s="7"/>
      <c r="P105" s="7"/>
    </row>
    <row r="106" spans="1:16" x14ac:dyDescent="0.25">
      <c r="A106" s="137"/>
      <c r="B106" s="144"/>
      <c r="C106" s="99"/>
      <c r="D106" s="99" t="s">
        <v>81</v>
      </c>
      <c r="E106" s="145"/>
      <c r="F106" s="162" t="s">
        <v>26</v>
      </c>
      <c r="G106" s="18"/>
      <c r="H106" s="76"/>
      <c r="I106" s="13"/>
      <c r="J106" s="95"/>
      <c r="K106" s="11">
        <f t="shared" si="47"/>
        <v>0</v>
      </c>
      <c r="L106" s="77">
        <f t="shared" si="47"/>
        <v>0</v>
      </c>
      <c r="M106" s="129">
        <f t="shared" si="48"/>
        <v>0</v>
      </c>
      <c r="N106" s="130">
        <f t="shared" si="49"/>
        <v>0</v>
      </c>
      <c r="O106" s="7"/>
      <c r="P106" s="7"/>
    </row>
    <row r="107" spans="1:16" x14ac:dyDescent="0.25">
      <c r="A107" s="137"/>
      <c r="B107" s="144"/>
      <c r="C107" s="99"/>
      <c r="D107" s="99" t="s">
        <v>27</v>
      </c>
      <c r="E107" s="145"/>
      <c r="F107" s="162" t="s">
        <v>28</v>
      </c>
      <c r="G107" s="18"/>
      <c r="H107" s="93"/>
      <c r="I107" s="13"/>
      <c r="J107" s="88"/>
      <c r="K107" s="11">
        <f t="shared" si="47"/>
        <v>0</v>
      </c>
      <c r="L107" s="77">
        <f t="shared" si="47"/>
        <v>0</v>
      </c>
      <c r="M107" s="129">
        <f t="shared" si="48"/>
        <v>0</v>
      </c>
      <c r="N107" s="130">
        <f t="shared" si="49"/>
        <v>0</v>
      </c>
      <c r="O107" s="7"/>
      <c r="P107" s="7"/>
    </row>
    <row r="108" spans="1:16" x14ac:dyDescent="0.25">
      <c r="A108" s="137"/>
      <c r="B108" s="144"/>
      <c r="C108" s="99"/>
      <c r="D108" s="99" t="s">
        <v>172</v>
      </c>
      <c r="E108" s="145"/>
      <c r="F108" s="162">
        <v>7300</v>
      </c>
      <c r="G108" s="18"/>
      <c r="H108" s="93"/>
      <c r="I108" s="13"/>
      <c r="J108" s="88"/>
      <c r="K108" s="11">
        <f t="shared" si="47"/>
        <v>0</v>
      </c>
      <c r="L108" s="77">
        <f t="shared" si="47"/>
        <v>0</v>
      </c>
      <c r="M108" s="129">
        <f>IF(K108&gt;L108,K108,L108)</f>
        <v>0</v>
      </c>
      <c r="N108" s="130">
        <f t="shared" si="49"/>
        <v>0</v>
      </c>
      <c r="O108" s="7"/>
      <c r="P108" s="7"/>
    </row>
    <row r="109" spans="1:16" x14ac:dyDescent="0.25">
      <c r="A109" s="137"/>
      <c r="B109" s="144"/>
      <c r="C109" s="99"/>
      <c r="D109" s="99" t="s">
        <v>114</v>
      </c>
      <c r="E109" s="145"/>
      <c r="F109" s="162">
        <v>7438</v>
      </c>
      <c r="G109" s="18"/>
      <c r="H109" s="93"/>
      <c r="I109" s="13"/>
      <c r="J109" s="88"/>
      <c r="K109" s="11">
        <f t="shared" si="47"/>
        <v>0</v>
      </c>
      <c r="L109" s="77">
        <f t="shared" si="47"/>
        <v>0</v>
      </c>
      <c r="M109" s="129">
        <f t="shared" si="48"/>
        <v>0</v>
      </c>
      <c r="N109" s="130">
        <f t="shared" si="49"/>
        <v>0</v>
      </c>
      <c r="O109" s="7"/>
      <c r="P109" s="7"/>
    </row>
    <row r="110" spans="1:16" hidden="1" x14ac:dyDescent="0.25">
      <c r="A110" s="137"/>
      <c r="B110" s="144"/>
      <c r="C110" s="99"/>
      <c r="D110" s="99" t="s">
        <v>86</v>
      </c>
      <c r="E110" s="145"/>
      <c r="F110" s="162">
        <v>7439</v>
      </c>
      <c r="G110" s="15"/>
      <c r="H110" s="82"/>
      <c r="I110" s="15"/>
      <c r="J110" s="87"/>
      <c r="K110" s="11">
        <f t="shared" si="47"/>
        <v>0</v>
      </c>
      <c r="L110" s="77">
        <f t="shared" si="47"/>
        <v>0</v>
      </c>
      <c r="M110" s="129">
        <f t="shared" si="48"/>
        <v>0</v>
      </c>
      <c r="N110" s="130">
        <f t="shared" si="49"/>
        <v>0</v>
      </c>
      <c r="O110" s="7"/>
      <c r="P110" s="7"/>
    </row>
    <row r="111" spans="1:16" s="2" customFormat="1" ht="9" customHeight="1" x14ac:dyDescent="0.25">
      <c r="A111" s="137"/>
      <c r="B111" s="144"/>
      <c r="C111" s="99"/>
      <c r="D111" s="99"/>
      <c r="E111" s="145"/>
      <c r="F111" s="162"/>
      <c r="G111" s="15"/>
      <c r="H111" s="82"/>
      <c r="I111" s="15"/>
      <c r="J111" s="87"/>
      <c r="K111" s="11"/>
      <c r="L111" s="77"/>
      <c r="M111" s="129"/>
      <c r="N111" s="130"/>
      <c r="O111" s="16"/>
      <c r="P111" s="16"/>
    </row>
    <row r="112" spans="1:16" x14ac:dyDescent="0.25">
      <c r="A112" s="137"/>
      <c r="B112" s="144"/>
      <c r="C112" s="99"/>
      <c r="D112" s="99" t="s">
        <v>29</v>
      </c>
      <c r="E112" s="145"/>
      <c r="F112" s="164"/>
      <c r="G112" s="48">
        <f t="shared" ref="G112:N112" si="50">SUM(G104:G111)</f>
        <v>0</v>
      </c>
      <c r="H112" s="77">
        <f t="shared" si="50"/>
        <v>0</v>
      </c>
      <c r="I112" s="15">
        <f t="shared" si="50"/>
        <v>0</v>
      </c>
      <c r="J112" s="92">
        <f t="shared" si="50"/>
        <v>0</v>
      </c>
      <c r="K112" s="48">
        <f t="shared" si="50"/>
        <v>0</v>
      </c>
      <c r="L112" s="81">
        <f t="shared" si="50"/>
        <v>0</v>
      </c>
      <c r="M112" s="131">
        <f t="shared" si="50"/>
        <v>0</v>
      </c>
      <c r="N112" s="132">
        <f t="shared" si="50"/>
        <v>0</v>
      </c>
      <c r="O112" s="7">
        <f>+G112+I112-K112</f>
        <v>0</v>
      </c>
      <c r="P112" s="14">
        <f>+H112+J112-L112</f>
        <v>0</v>
      </c>
    </row>
    <row r="113" spans="1:16" ht="10.5" customHeight="1" x14ac:dyDescent="0.25">
      <c r="A113" s="137"/>
      <c r="B113" s="141"/>
      <c r="C113" s="142"/>
      <c r="D113" s="142"/>
      <c r="E113" s="143"/>
      <c r="F113" s="162"/>
      <c r="G113" s="17"/>
      <c r="H113" s="79"/>
      <c r="I113" s="17"/>
      <c r="J113" s="91"/>
      <c r="K113" s="15"/>
      <c r="L113" s="82"/>
      <c r="M113" s="129"/>
      <c r="N113" s="130"/>
      <c r="O113" s="7"/>
      <c r="P113" s="7"/>
    </row>
    <row r="114" spans="1:16" x14ac:dyDescent="0.25">
      <c r="A114" s="4"/>
      <c r="B114" s="180"/>
      <c r="C114" s="166" t="s">
        <v>30</v>
      </c>
      <c r="D114" s="166"/>
      <c r="E114" s="167"/>
      <c r="F114" s="169"/>
      <c r="G114" s="52">
        <f t="shared" ref="G114:N114" si="51">+G58+G66+G78+G86+G98+G102+G112</f>
        <v>1744491</v>
      </c>
      <c r="H114" s="52">
        <f t="shared" si="51"/>
        <v>459861.94999999995</v>
      </c>
      <c r="I114" s="52">
        <f t="shared" si="51"/>
        <v>314438</v>
      </c>
      <c r="J114" s="53">
        <f t="shared" si="51"/>
        <v>83502.680000000008</v>
      </c>
      <c r="K114" s="52">
        <f t="shared" si="51"/>
        <v>2058929</v>
      </c>
      <c r="L114" s="53">
        <f t="shared" si="51"/>
        <v>543364.62999999989</v>
      </c>
      <c r="M114" s="52">
        <f t="shared" si="51"/>
        <v>2058929</v>
      </c>
      <c r="N114" s="54">
        <f t="shared" si="51"/>
        <v>0</v>
      </c>
      <c r="O114" s="16">
        <f>+G114+I114-K114</f>
        <v>0</v>
      </c>
      <c r="P114" s="55">
        <f>+H114+J114-L114</f>
        <v>0</v>
      </c>
    </row>
    <row r="115" spans="1:16" x14ac:dyDescent="0.25">
      <c r="A115" s="137"/>
      <c r="B115" s="141" t="s">
        <v>31</v>
      </c>
      <c r="C115" s="142"/>
      <c r="D115" s="142"/>
      <c r="E115" s="143"/>
      <c r="F115" s="162"/>
      <c r="G115" s="15"/>
      <c r="H115" s="77"/>
      <c r="I115" s="9"/>
      <c r="J115" s="92"/>
      <c r="K115" s="49"/>
      <c r="L115" s="77"/>
      <c r="M115" s="129"/>
      <c r="N115" s="130"/>
      <c r="O115" s="7"/>
      <c r="P115" s="7"/>
    </row>
    <row r="116" spans="1:16" x14ac:dyDescent="0.25">
      <c r="A116" s="137"/>
      <c r="B116" s="144"/>
      <c r="C116" s="99" t="s">
        <v>32</v>
      </c>
      <c r="D116" s="99"/>
      <c r="E116" s="145"/>
      <c r="F116" s="164"/>
      <c r="G116" s="48">
        <f t="shared" ref="G116:N116" si="52">+G50-G114</f>
        <v>-293461</v>
      </c>
      <c r="H116" s="77">
        <f t="shared" si="52"/>
        <v>-77116.079999999958</v>
      </c>
      <c r="I116" s="15">
        <f t="shared" si="52"/>
        <v>166395</v>
      </c>
      <c r="J116" s="92">
        <f t="shared" si="52"/>
        <v>-71786.540000000008</v>
      </c>
      <c r="K116" s="48">
        <f t="shared" si="52"/>
        <v>-127066</v>
      </c>
      <c r="L116" s="81">
        <f t="shared" si="52"/>
        <v>-148902.61999999988</v>
      </c>
      <c r="M116" s="131">
        <f t="shared" si="52"/>
        <v>-127066</v>
      </c>
      <c r="N116" s="132">
        <f t="shared" si="52"/>
        <v>0</v>
      </c>
      <c r="O116" s="7">
        <f>+G116+I116-K116</f>
        <v>0</v>
      </c>
      <c r="P116" s="14">
        <f>+H116+J116-L116</f>
        <v>0</v>
      </c>
    </row>
    <row r="117" spans="1:16" s="2" customFormat="1" ht="9" customHeight="1" x14ac:dyDescent="0.25">
      <c r="A117" s="137"/>
      <c r="B117" s="141"/>
      <c r="C117" s="142"/>
      <c r="D117" s="142"/>
      <c r="E117" s="143"/>
      <c r="F117" s="162"/>
      <c r="G117" s="17"/>
      <c r="H117" s="78"/>
      <c r="I117" s="9"/>
      <c r="J117" s="86"/>
      <c r="K117" s="49"/>
      <c r="L117" s="77"/>
      <c r="M117" s="129"/>
      <c r="N117" s="130"/>
      <c r="O117" s="16"/>
      <c r="P117" s="16"/>
    </row>
    <row r="118" spans="1:16" x14ac:dyDescent="0.25">
      <c r="A118" s="137"/>
      <c r="B118" s="144" t="s">
        <v>112</v>
      </c>
      <c r="C118" s="99"/>
      <c r="D118" s="99"/>
      <c r="E118" s="145"/>
      <c r="F118" s="162"/>
      <c r="G118" s="15"/>
      <c r="H118" s="82"/>
      <c r="I118" s="15"/>
      <c r="J118" s="87"/>
      <c r="K118" s="15"/>
      <c r="L118" s="82"/>
      <c r="M118" s="129"/>
      <c r="N118" s="130"/>
      <c r="O118" s="7"/>
      <c r="P118" s="7"/>
    </row>
    <row r="119" spans="1:16" x14ac:dyDescent="0.25">
      <c r="A119" s="137"/>
      <c r="B119" s="144"/>
      <c r="C119" s="99" t="s">
        <v>95</v>
      </c>
      <c r="D119" s="99"/>
      <c r="E119" s="145"/>
      <c r="F119" s="162" t="s">
        <v>33</v>
      </c>
      <c r="G119" s="18"/>
      <c r="H119" s="93"/>
      <c r="I119" s="13"/>
      <c r="J119" s="88"/>
      <c r="K119" s="11">
        <f t="shared" ref="K119:L121" si="53">G119+I119</f>
        <v>0</v>
      </c>
      <c r="L119" s="77">
        <f t="shared" si="53"/>
        <v>0</v>
      </c>
      <c r="M119" s="129">
        <f>IF(K119&gt;L119,K119,L119)</f>
        <v>0</v>
      </c>
      <c r="N119" s="130">
        <f>+G119+I119-M119</f>
        <v>0</v>
      </c>
      <c r="O119" s="7"/>
      <c r="P119" s="7"/>
    </row>
    <row r="120" spans="1:16" x14ac:dyDescent="0.25">
      <c r="A120" s="137"/>
      <c r="B120" s="144"/>
      <c r="C120" s="99" t="s">
        <v>34</v>
      </c>
      <c r="D120" s="99"/>
      <c r="E120" s="145"/>
      <c r="F120" s="162" t="s">
        <v>35</v>
      </c>
      <c r="G120" s="18"/>
      <c r="H120" s="93"/>
      <c r="I120" s="13"/>
      <c r="J120" s="88"/>
      <c r="K120" s="11">
        <f t="shared" si="53"/>
        <v>0</v>
      </c>
      <c r="L120" s="77">
        <f t="shared" si="53"/>
        <v>0</v>
      </c>
      <c r="M120" s="129">
        <f>IF(K120&gt;L120,K120,L120)</f>
        <v>0</v>
      </c>
      <c r="N120" s="130">
        <f>+G120+I120-M120</f>
        <v>0</v>
      </c>
      <c r="O120" s="7"/>
      <c r="P120" s="7"/>
    </row>
    <row r="121" spans="1:16" x14ac:dyDescent="0.25">
      <c r="A121" s="137"/>
      <c r="B121" s="144"/>
      <c r="C121" s="99" t="s">
        <v>176</v>
      </c>
      <c r="D121" s="99"/>
      <c r="E121" s="145"/>
      <c r="F121" s="162" t="s">
        <v>36</v>
      </c>
      <c r="G121" s="18"/>
      <c r="H121" s="93"/>
      <c r="I121" s="13"/>
      <c r="J121" s="88"/>
      <c r="K121" s="11">
        <f t="shared" si="53"/>
        <v>0</v>
      </c>
      <c r="L121" s="77">
        <f t="shared" si="53"/>
        <v>0</v>
      </c>
      <c r="M121" s="129">
        <f>IF(K121&gt;L121,K121,L121)</f>
        <v>0</v>
      </c>
      <c r="N121" s="130">
        <f>+G121+I121-M121</f>
        <v>0</v>
      </c>
      <c r="O121" s="7"/>
      <c r="P121" s="7"/>
    </row>
    <row r="122" spans="1:16" s="2" customFormat="1" x14ac:dyDescent="0.25">
      <c r="A122" s="137"/>
      <c r="B122" s="144"/>
      <c r="C122" s="99"/>
      <c r="D122" s="153" t="s">
        <v>118</v>
      </c>
      <c r="E122" s="170"/>
      <c r="F122" s="162"/>
      <c r="G122" s="15"/>
      <c r="H122" s="82"/>
      <c r="I122" s="15"/>
      <c r="J122" s="87"/>
      <c r="K122" s="11"/>
      <c r="L122" s="77"/>
      <c r="M122" s="129"/>
      <c r="N122" s="130"/>
      <c r="O122" s="16"/>
      <c r="P122" s="16"/>
    </row>
    <row r="123" spans="1:16" x14ac:dyDescent="0.25">
      <c r="A123" s="137"/>
      <c r="B123" s="144"/>
      <c r="C123" s="99" t="s">
        <v>96</v>
      </c>
      <c r="D123" s="99"/>
      <c r="E123" s="145"/>
      <c r="F123" s="164"/>
      <c r="G123" s="48">
        <f t="shared" ref="G123:N123" si="54">SUM(G119:G122)</f>
        <v>0</v>
      </c>
      <c r="H123" s="77">
        <f t="shared" si="54"/>
        <v>0</v>
      </c>
      <c r="I123" s="15">
        <f t="shared" si="54"/>
        <v>0</v>
      </c>
      <c r="J123" s="92">
        <f t="shared" si="54"/>
        <v>0</v>
      </c>
      <c r="K123" s="48">
        <f>SUM(K119:K122)</f>
        <v>0</v>
      </c>
      <c r="L123" s="81">
        <f>SUM(L119:L122)</f>
        <v>0</v>
      </c>
      <c r="M123" s="131">
        <f t="shared" si="54"/>
        <v>0</v>
      </c>
      <c r="N123" s="132">
        <f t="shared" si="54"/>
        <v>0</v>
      </c>
      <c r="O123" s="7">
        <f>+G123+I123-K123</f>
        <v>0</v>
      </c>
      <c r="P123" s="14">
        <f>+H123+J123-L123</f>
        <v>0</v>
      </c>
    </row>
    <row r="124" spans="1:16" ht="9" customHeight="1" x14ac:dyDescent="0.25">
      <c r="A124" s="137"/>
      <c r="B124" s="141"/>
      <c r="C124" s="142"/>
      <c r="D124" s="142"/>
      <c r="E124" s="143"/>
      <c r="F124" s="162"/>
      <c r="G124" s="15"/>
      <c r="H124" s="79"/>
      <c r="I124" s="17"/>
      <c r="J124" s="91"/>
      <c r="K124" s="19"/>
      <c r="L124" s="82"/>
      <c r="M124" s="129"/>
      <c r="N124" s="134"/>
      <c r="O124" s="7"/>
      <c r="P124" s="7"/>
    </row>
    <row r="125" spans="1:16" x14ac:dyDescent="0.25">
      <c r="A125" s="137"/>
      <c r="B125" s="147" t="s">
        <v>153</v>
      </c>
      <c r="C125" s="148"/>
      <c r="D125" s="148"/>
      <c r="E125" s="149"/>
      <c r="F125" s="164"/>
      <c r="G125" s="48">
        <f t="shared" ref="G125:N125" si="55">+G116+G123</f>
        <v>-293461</v>
      </c>
      <c r="H125" s="81">
        <f t="shared" si="55"/>
        <v>-77116.079999999958</v>
      </c>
      <c r="I125" s="48">
        <f t="shared" si="55"/>
        <v>166395</v>
      </c>
      <c r="J125" s="90">
        <f t="shared" si="55"/>
        <v>-71786.540000000008</v>
      </c>
      <c r="K125" s="48">
        <f t="shared" si="55"/>
        <v>-127066</v>
      </c>
      <c r="L125" s="81">
        <f t="shared" si="55"/>
        <v>-148902.61999999988</v>
      </c>
      <c r="M125" s="131">
        <f>+M116+M123</f>
        <v>-127066</v>
      </c>
      <c r="N125" s="132">
        <f t="shared" si="55"/>
        <v>0</v>
      </c>
      <c r="O125" s="7">
        <f>+G125+I125-K125</f>
        <v>0</v>
      </c>
      <c r="P125" s="14">
        <f>+H125+J125-L125</f>
        <v>0</v>
      </c>
    </row>
    <row r="126" spans="1:16" ht="9" customHeight="1" x14ac:dyDescent="0.25">
      <c r="A126" s="137"/>
      <c r="B126" s="144"/>
      <c r="C126" s="99"/>
      <c r="D126" s="99"/>
      <c r="E126" s="145"/>
      <c r="F126" s="146"/>
      <c r="G126" s="15"/>
      <c r="H126" s="77"/>
      <c r="I126" s="9"/>
      <c r="J126" s="92"/>
      <c r="K126" s="49"/>
      <c r="L126" s="77"/>
      <c r="M126" s="129"/>
      <c r="N126" s="130"/>
      <c r="O126" s="7"/>
      <c r="P126" s="7"/>
    </row>
    <row r="127" spans="1:16" x14ac:dyDescent="0.25">
      <c r="A127" s="137"/>
      <c r="B127" s="144" t="s">
        <v>170</v>
      </c>
      <c r="C127" s="99"/>
      <c r="D127" s="99"/>
      <c r="E127" s="145"/>
      <c r="F127" s="146"/>
      <c r="G127" s="15"/>
      <c r="H127" s="82"/>
      <c r="I127" s="15"/>
      <c r="J127" s="87"/>
      <c r="K127" s="15"/>
      <c r="L127" s="82"/>
      <c r="M127" s="129"/>
      <c r="N127" s="130"/>
      <c r="O127" s="7"/>
      <c r="P127" s="7"/>
    </row>
    <row r="128" spans="1:16" x14ac:dyDescent="0.25">
      <c r="A128" s="137"/>
      <c r="B128" s="144"/>
      <c r="C128" s="99" t="s">
        <v>97</v>
      </c>
      <c r="D128" s="99"/>
      <c r="E128" s="145"/>
      <c r="F128" s="146"/>
      <c r="G128" s="15"/>
      <c r="H128" s="82"/>
      <c r="I128" s="15"/>
      <c r="J128" s="87"/>
      <c r="K128" s="15"/>
      <c r="L128" s="82"/>
      <c r="M128" s="129"/>
      <c r="N128" s="130"/>
      <c r="O128" s="7"/>
      <c r="P128" s="7"/>
    </row>
    <row r="129" spans="1:16" x14ac:dyDescent="0.25">
      <c r="A129" s="137"/>
      <c r="B129" s="144"/>
      <c r="C129" s="99"/>
      <c r="D129" s="99" t="s">
        <v>168</v>
      </c>
      <c r="E129" s="145"/>
      <c r="F129" s="146">
        <v>9791</v>
      </c>
      <c r="G129" s="15">
        <f>H129</f>
        <v>534945.51</v>
      </c>
      <c r="H129" s="93">
        <v>534945.51</v>
      </c>
      <c r="I129" s="19">
        <f>J129</f>
        <v>67462.710000000006</v>
      </c>
      <c r="J129" s="88">
        <v>67462.710000000006</v>
      </c>
      <c r="K129" s="11">
        <f t="shared" ref="K129:L130" si="56">G129+I129</f>
        <v>602408.22</v>
      </c>
      <c r="L129" s="77">
        <f t="shared" si="56"/>
        <v>602408.22</v>
      </c>
      <c r="M129" s="129">
        <f>IF(K129&gt;L129,K129,L129)</f>
        <v>602408.22</v>
      </c>
      <c r="N129" s="130">
        <f>+G129+I129-M129</f>
        <v>0</v>
      </c>
      <c r="O129" s="7"/>
      <c r="P129" s="7"/>
    </row>
    <row r="130" spans="1:16" x14ac:dyDescent="0.25">
      <c r="A130" s="137"/>
      <c r="B130" s="144"/>
      <c r="C130" s="99"/>
      <c r="D130" s="99" t="s">
        <v>99</v>
      </c>
      <c r="E130" s="145"/>
      <c r="F130" s="154" t="s">
        <v>37</v>
      </c>
      <c r="G130" s="15">
        <f>H130</f>
        <v>0</v>
      </c>
      <c r="H130" s="93"/>
      <c r="I130" s="19">
        <f>J130</f>
        <v>0</v>
      </c>
      <c r="J130" s="88"/>
      <c r="K130" s="11">
        <f t="shared" si="56"/>
        <v>0</v>
      </c>
      <c r="L130" s="77">
        <f t="shared" si="56"/>
        <v>0</v>
      </c>
      <c r="M130" s="129">
        <f>IF(K130&gt;L130,K130,L130)</f>
        <v>0</v>
      </c>
      <c r="N130" s="130">
        <f>+G130+I130-M130</f>
        <v>0</v>
      </c>
      <c r="O130" s="7"/>
      <c r="P130" s="7"/>
    </row>
    <row r="131" spans="1:16" x14ac:dyDescent="0.25">
      <c r="A131" s="137"/>
      <c r="B131" s="144"/>
      <c r="C131" s="99"/>
      <c r="D131" s="99" t="s">
        <v>98</v>
      </c>
      <c r="E131" s="145"/>
      <c r="F131" s="146"/>
      <c r="G131" s="20">
        <f t="shared" ref="G131:J131" si="57">SUM(G126:G130)</f>
        <v>534945.51</v>
      </c>
      <c r="H131" s="94">
        <f t="shared" si="57"/>
        <v>534945.51</v>
      </c>
      <c r="I131" s="20">
        <f t="shared" si="57"/>
        <v>67462.710000000006</v>
      </c>
      <c r="J131" s="98">
        <f t="shared" si="57"/>
        <v>67462.710000000006</v>
      </c>
      <c r="K131" s="20">
        <f t="shared" ref="K131:L131" si="58">SUM(K127:K130)</f>
        <v>602408.22</v>
      </c>
      <c r="L131" s="83">
        <f t="shared" si="58"/>
        <v>602408.22</v>
      </c>
      <c r="M131" s="135">
        <f>SUM(M128:M130)</f>
        <v>602408.22</v>
      </c>
      <c r="N131" s="136">
        <f>SUM(N128:N130)</f>
        <v>0</v>
      </c>
      <c r="O131" s="7">
        <f>+G131+I131-K131</f>
        <v>0</v>
      </c>
      <c r="P131" s="14">
        <f>+H131+J131-L131</f>
        <v>0</v>
      </c>
    </row>
    <row r="132" spans="1:16" ht="9" customHeight="1" thickBot="1" x14ac:dyDescent="0.3">
      <c r="A132" s="137"/>
      <c r="B132" s="144"/>
      <c r="C132" s="99"/>
      <c r="D132" s="99"/>
      <c r="E132" s="145"/>
      <c r="F132" s="146"/>
      <c r="G132" s="17"/>
      <c r="H132" s="79"/>
      <c r="I132" s="17"/>
      <c r="J132" s="91"/>
      <c r="K132" s="17"/>
      <c r="L132" s="79"/>
      <c r="M132" s="129"/>
      <c r="N132" s="130"/>
      <c r="O132" s="7"/>
      <c r="P132" s="7"/>
    </row>
    <row r="133" spans="1:16" ht="15.75" thickBot="1" x14ac:dyDescent="0.3">
      <c r="A133" s="4"/>
      <c r="B133" s="182"/>
      <c r="C133" s="172" t="s">
        <v>190</v>
      </c>
      <c r="D133" s="173"/>
      <c r="E133" s="174"/>
      <c r="F133" s="171" t="s">
        <v>207</v>
      </c>
      <c r="G133" s="56">
        <f t="shared" ref="G133:L133" si="59">+G131+G125</f>
        <v>241484.51</v>
      </c>
      <c r="H133" s="56">
        <f t="shared" si="59"/>
        <v>457829.43000000005</v>
      </c>
      <c r="I133" s="56">
        <f t="shared" si="59"/>
        <v>233857.71000000002</v>
      </c>
      <c r="J133" s="57">
        <f t="shared" si="59"/>
        <v>-4323.8300000000017</v>
      </c>
      <c r="K133" s="56">
        <f t="shared" si="59"/>
        <v>475342.22</v>
      </c>
      <c r="L133" s="57">
        <f t="shared" si="59"/>
        <v>453505.60000000009</v>
      </c>
      <c r="M133" s="161">
        <f>+M125+M131</f>
        <v>475342.22</v>
      </c>
      <c r="N133" s="58">
        <f>+N131+N125</f>
        <v>0</v>
      </c>
      <c r="O133" s="7">
        <f>+G133+I133-K133</f>
        <v>0</v>
      </c>
      <c r="P133" s="14">
        <f>+H133+J133-L133</f>
        <v>0</v>
      </c>
    </row>
    <row r="134" spans="1:16" ht="8.1" customHeight="1" x14ac:dyDescent="0.25">
      <c r="A134" s="137"/>
      <c r="B134" s="141"/>
      <c r="C134" s="142"/>
      <c r="D134" s="142"/>
      <c r="E134" s="143"/>
      <c r="F134" s="168"/>
      <c r="G134" s="21"/>
      <c r="H134" s="78"/>
      <c r="I134" s="21"/>
      <c r="J134" s="86"/>
      <c r="K134" s="21"/>
      <c r="L134" s="78"/>
      <c r="M134" s="5"/>
      <c r="N134" s="22"/>
      <c r="O134" s="7"/>
      <c r="P134" s="7"/>
    </row>
    <row r="135" spans="1:16" x14ac:dyDescent="0.25">
      <c r="A135" s="137"/>
      <c r="B135" s="144"/>
      <c r="C135" s="99" t="s">
        <v>113</v>
      </c>
      <c r="D135" s="99"/>
      <c r="E135" s="145"/>
      <c r="F135" s="162"/>
      <c r="G135" s="5"/>
      <c r="H135" s="82"/>
      <c r="I135" s="5"/>
      <c r="J135" s="87"/>
      <c r="K135" s="5"/>
      <c r="L135" s="82"/>
      <c r="M135" s="5"/>
      <c r="N135" s="6"/>
      <c r="O135" s="7"/>
      <c r="P135" s="7"/>
    </row>
    <row r="136" spans="1:16" x14ac:dyDescent="0.25">
      <c r="A136" s="137"/>
      <c r="B136" s="144"/>
      <c r="C136" s="99"/>
      <c r="D136" s="99" t="s">
        <v>169</v>
      </c>
      <c r="E136" s="145"/>
      <c r="F136" s="162">
        <v>9796</v>
      </c>
      <c r="G136" s="5"/>
      <c r="H136" s="93"/>
      <c r="I136" s="5"/>
      <c r="J136" s="88"/>
      <c r="K136" s="5"/>
      <c r="L136" s="77">
        <f t="shared" ref="L136:L137" si="60">H136+J136</f>
        <v>0</v>
      </c>
      <c r="M136" s="5"/>
      <c r="N136" s="6"/>
      <c r="O136" s="7"/>
      <c r="P136" s="7"/>
    </row>
    <row r="137" spans="1:16" x14ac:dyDescent="0.25">
      <c r="A137" s="137"/>
      <c r="B137" s="144"/>
      <c r="C137" s="99"/>
      <c r="D137" s="99" t="s">
        <v>117</v>
      </c>
      <c r="E137" s="145"/>
      <c r="F137" s="162">
        <v>9797</v>
      </c>
      <c r="G137" s="5"/>
      <c r="H137" s="5"/>
      <c r="I137" s="5"/>
      <c r="J137" s="87">
        <f>J133-J136</f>
        <v>-4323.8300000000017</v>
      </c>
      <c r="K137" s="5"/>
      <c r="L137" s="77">
        <f t="shared" si="60"/>
        <v>-4323.8300000000017</v>
      </c>
      <c r="M137" s="5"/>
      <c r="N137" s="6"/>
      <c r="O137" s="7"/>
      <c r="P137" s="7"/>
    </row>
    <row r="138" spans="1:16" s="2" customFormat="1" x14ac:dyDescent="0.25">
      <c r="A138" s="99"/>
      <c r="B138" s="144"/>
      <c r="C138" s="99"/>
      <c r="D138" s="99" t="s">
        <v>116</v>
      </c>
      <c r="E138" s="145"/>
      <c r="F138" s="164" t="s">
        <v>124</v>
      </c>
      <c r="G138" s="5"/>
      <c r="H138" s="80">
        <f>H133-SUM(H136:H137)</f>
        <v>457829.43000000005</v>
      </c>
      <c r="I138" s="5"/>
      <c r="J138" s="89">
        <v>0</v>
      </c>
      <c r="K138" s="5"/>
      <c r="L138" s="81">
        <f>L133-SUM(L136:L137)</f>
        <v>457829.43000000011</v>
      </c>
      <c r="M138" s="5"/>
      <c r="N138" s="6"/>
      <c r="O138" s="16">
        <f>+G138+I138-K138</f>
        <v>0</v>
      </c>
      <c r="P138" s="55">
        <f>+H138+J138-L138</f>
        <v>0</v>
      </c>
    </row>
    <row r="139" spans="1:16" ht="8.1" customHeight="1" x14ac:dyDescent="0.25">
      <c r="A139" s="137"/>
      <c r="B139" s="141"/>
      <c r="C139" s="142"/>
      <c r="D139" s="142"/>
      <c r="E139" s="143"/>
      <c r="F139" s="162"/>
      <c r="G139" s="5"/>
      <c r="H139" s="77"/>
      <c r="I139" s="5"/>
      <c r="J139" s="92">
        <v>0</v>
      </c>
      <c r="K139" s="5"/>
      <c r="L139" s="77"/>
      <c r="M139" s="5"/>
      <c r="N139" s="6"/>
      <c r="O139" s="7"/>
      <c r="P139" s="7"/>
    </row>
    <row r="140" spans="1:16" x14ac:dyDescent="0.25">
      <c r="A140" s="137"/>
      <c r="B140" s="144" t="s">
        <v>38</v>
      </c>
      <c r="C140" s="99"/>
      <c r="D140" s="99"/>
      <c r="E140" s="145"/>
      <c r="F140" s="162"/>
      <c r="G140" s="5"/>
      <c r="H140" s="82"/>
      <c r="I140" s="5"/>
      <c r="J140" s="87"/>
      <c r="K140" s="5"/>
      <c r="L140" s="82"/>
      <c r="M140" s="5"/>
      <c r="N140" s="6"/>
      <c r="O140" s="7"/>
      <c r="P140" s="7"/>
    </row>
    <row r="141" spans="1:16" x14ac:dyDescent="0.25">
      <c r="A141" s="137"/>
      <c r="B141" s="144"/>
      <c r="C141" s="99" t="s">
        <v>39</v>
      </c>
      <c r="D141" s="99"/>
      <c r="E141" s="145"/>
      <c r="F141" s="162"/>
      <c r="G141" s="5"/>
      <c r="H141" s="82"/>
      <c r="I141" s="5"/>
      <c r="J141" s="87"/>
      <c r="K141" s="5"/>
      <c r="L141" s="82"/>
      <c r="M141" s="5"/>
      <c r="N141" s="6"/>
      <c r="O141" s="7"/>
      <c r="P141" s="7"/>
    </row>
    <row r="142" spans="1:16" x14ac:dyDescent="0.25">
      <c r="A142" s="137"/>
      <c r="B142" s="144"/>
      <c r="C142" s="99"/>
      <c r="D142" s="99" t="s">
        <v>40</v>
      </c>
      <c r="E142" s="145"/>
      <c r="F142" s="162">
        <v>9110</v>
      </c>
      <c r="G142" s="5"/>
      <c r="H142" s="93">
        <v>166060</v>
      </c>
      <c r="I142" s="5"/>
      <c r="J142" s="88">
        <v>-4324</v>
      </c>
      <c r="K142" s="5"/>
      <c r="L142" s="77">
        <f t="shared" ref="L142:L155" si="61">H142+J142</f>
        <v>161736</v>
      </c>
      <c r="M142" s="5"/>
      <c r="N142" s="6"/>
      <c r="O142" s="7"/>
      <c r="P142" s="7"/>
    </row>
    <row r="143" spans="1:16" x14ac:dyDescent="0.25">
      <c r="A143" s="137"/>
      <c r="B143" s="144"/>
      <c r="C143" s="99"/>
      <c r="D143" s="99" t="s">
        <v>101</v>
      </c>
      <c r="E143" s="145"/>
      <c r="F143" s="162">
        <v>9111</v>
      </c>
      <c r="G143" s="5"/>
      <c r="H143" s="93"/>
      <c r="I143" s="5"/>
      <c r="J143" s="88"/>
      <c r="K143" s="5"/>
      <c r="L143" s="77">
        <f t="shared" si="61"/>
        <v>0</v>
      </c>
      <c r="M143" s="5"/>
      <c r="N143" s="6"/>
      <c r="O143" s="7"/>
      <c r="P143" s="7"/>
    </row>
    <row r="144" spans="1:16" x14ac:dyDescent="0.25">
      <c r="A144" s="137"/>
      <c r="B144" s="144"/>
      <c r="C144" s="99"/>
      <c r="D144" s="99" t="s">
        <v>41</v>
      </c>
      <c r="E144" s="145"/>
      <c r="F144" s="162">
        <v>9120</v>
      </c>
      <c r="G144" s="5"/>
      <c r="H144" s="93">
        <v>147934.5</v>
      </c>
      <c r="I144" s="5"/>
      <c r="J144" s="88"/>
      <c r="K144" s="5"/>
      <c r="L144" s="77">
        <f t="shared" si="61"/>
        <v>147934.5</v>
      </c>
      <c r="M144" s="5"/>
      <c r="N144" s="6"/>
      <c r="O144" s="7"/>
      <c r="P144" s="7"/>
    </row>
    <row r="145" spans="1:16" x14ac:dyDescent="0.25">
      <c r="A145" s="137"/>
      <c r="B145" s="144"/>
      <c r="C145" s="99"/>
      <c r="D145" s="99" t="s">
        <v>42</v>
      </c>
      <c r="E145" s="145"/>
      <c r="F145" s="162">
        <v>9130</v>
      </c>
      <c r="G145" s="5"/>
      <c r="H145" s="93">
        <v>300</v>
      </c>
      <c r="I145" s="5"/>
      <c r="J145" s="88"/>
      <c r="K145" s="5"/>
      <c r="L145" s="77">
        <f t="shared" si="61"/>
        <v>300</v>
      </c>
      <c r="M145" s="5"/>
      <c r="N145" s="6"/>
      <c r="O145" s="7"/>
      <c r="P145" s="7"/>
    </row>
    <row r="146" spans="1:16" x14ac:dyDescent="0.25">
      <c r="A146" s="137"/>
      <c r="B146" s="144"/>
      <c r="C146" s="99"/>
      <c r="D146" s="99" t="s">
        <v>102</v>
      </c>
      <c r="E146" s="145"/>
      <c r="F146" s="162">
        <v>9135</v>
      </c>
      <c r="G146" s="5"/>
      <c r="H146" s="93"/>
      <c r="I146" s="5"/>
      <c r="J146" s="88"/>
      <c r="K146" s="5"/>
      <c r="L146" s="77">
        <f t="shared" si="61"/>
        <v>0</v>
      </c>
      <c r="M146" s="5"/>
      <c r="N146" s="6"/>
      <c r="O146" s="7"/>
      <c r="P146" s="7"/>
    </row>
    <row r="147" spans="1:16" x14ac:dyDescent="0.25">
      <c r="A147" s="137"/>
      <c r="B147" s="144"/>
      <c r="C147" s="99"/>
      <c r="D147" s="99" t="s">
        <v>43</v>
      </c>
      <c r="E147" s="145"/>
      <c r="F147" s="162">
        <v>9140</v>
      </c>
      <c r="G147" s="5"/>
      <c r="H147" s="93"/>
      <c r="I147" s="5"/>
      <c r="J147" s="88"/>
      <c r="K147" s="5"/>
      <c r="L147" s="77">
        <f t="shared" si="61"/>
        <v>0</v>
      </c>
      <c r="M147" s="5"/>
      <c r="N147" s="6"/>
      <c r="O147" s="7"/>
      <c r="P147" s="7"/>
    </row>
    <row r="148" spans="1:16" x14ac:dyDescent="0.25">
      <c r="A148" s="137"/>
      <c r="B148" s="144"/>
      <c r="C148" s="99" t="s">
        <v>44</v>
      </c>
      <c r="D148" s="99"/>
      <c r="E148" s="145"/>
      <c r="F148" s="162">
        <v>9150</v>
      </c>
      <c r="G148" s="5"/>
      <c r="H148" s="93"/>
      <c r="I148" s="5"/>
      <c r="J148" s="88"/>
      <c r="K148" s="5"/>
      <c r="L148" s="77">
        <f t="shared" si="61"/>
        <v>0</v>
      </c>
      <c r="M148" s="5"/>
      <c r="N148" s="6"/>
      <c r="O148" s="7"/>
      <c r="P148" s="7"/>
    </row>
    <row r="149" spans="1:16" x14ac:dyDescent="0.25">
      <c r="A149" s="137"/>
      <c r="B149" s="144"/>
      <c r="C149" s="99" t="s">
        <v>45</v>
      </c>
      <c r="D149" s="99"/>
      <c r="E149" s="145"/>
      <c r="F149" s="162">
        <v>9200</v>
      </c>
      <c r="G149" s="5"/>
      <c r="H149" s="93"/>
      <c r="I149" s="5"/>
      <c r="J149" s="88"/>
      <c r="K149" s="5"/>
      <c r="L149" s="77">
        <f t="shared" si="61"/>
        <v>0</v>
      </c>
      <c r="M149" s="5"/>
      <c r="N149" s="6"/>
      <c r="O149" s="7"/>
      <c r="P149" s="7"/>
    </row>
    <row r="150" spans="1:16" x14ac:dyDescent="0.25">
      <c r="A150" s="137"/>
      <c r="B150" s="144"/>
      <c r="C150" s="99" t="s">
        <v>46</v>
      </c>
      <c r="D150" s="99"/>
      <c r="E150" s="145"/>
      <c r="F150" s="162">
        <v>9290</v>
      </c>
      <c r="G150" s="5"/>
      <c r="H150" s="93">
        <v>85848.16</v>
      </c>
      <c r="I150" s="5"/>
      <c r="J150" s="88"/>
      <c r="K150" s="5"/>
      <c r="L150" s="77">
        <f t="shared" si="61"/>
        <v>85848.16</v>
      </c>
      <c r="M150" s="5"/>
      <c r="N150" s="6"/>
      <c r="O150" s="7"/>
      <c r="P150" s="7"/>
    </row>
    <row r="151" spans="1:16" x14ac:dyDescent="0.25">
      <c r="A151" s="137"/>
      <c r="B151" s="144"/>
      <c r="C151" s="99" t="s">
        <v>47</v>
      </c>
      <c r="D151" s="99"/>
      <c r="E151" s="145"/>
      <c r="F151" s="162">
        <v>9310</v>
      </c>
      <c r="G151" s="5"/>
      <c r="H151" s="93">
        <v>40280</v>
      </c>
      <c r="I151" s="5"/>
      <c r="J151" s="88"/>
      <c r="K151" s="5"/>
      <c r="L151" s="77">
        <f t="shared" si="61"/>
        <v>40280</v>
      </c>
      <c r="M151" s="5"/>
      <c r="N151" s="6"/>
      <c r="O151" s="7"/>
      <c r="P151" s="7"/>
    </row>
    <row r="152" spans="1:16" x14ac:dyDescent="0.25">
      <c r="A152" s="137"/>
      <c r="B152" s="144"/>
      <c r="C152" s="99" t="s">
        <v>48</v>
      </c>
      <c r="D152" s="99"/>
      <c r="E152" s="145"/>
      <c r="F152" s="162">
        <v>9320</v>
      </c>
      <c r="G152" s="5"/>
      <c r="H152" s="93"/>
      <c r="I152" s="5"/>
      <c r="J152" s="88"/>
      <c r="K152" s="5"/>
      <c r="L152" s="77">
        <f t="shared" si="61"/>
        <v>0</v>
      </c>
      <c r="M152" s="5"/>
      <c r="N152" s="6"/>
      <c r="O152" s="7"/>
      <c r="P152" s="7"/>
    </row>
    <row r="153" spans="1:16" x14ac:dyDescent="0.25">
      <c r="A153" s="137"/>
      <c r="B153" s="144"/>
      <c r="C153" s="99" t="s">
        <v>100</v>
      </c>
      <c r="D153" s="99"/>
      <c r="E153" s="145"/>
      <c r="F153" s="162">
        <v>9330</v>
      </c>
      <c r="G153" s="5"/>
      <c r="H153" s="93"/>
      <c r="I153" s="5"/>
      <c r="J153" s="88"/>
      <c r="K153" s="5"/>
      <c r="L153" s="77">
        <f t="shared" si="61"/>
        <v>0</v>
      </c>
      <c r="M153" s="5"/>
      <c r="N153" s="6"/>
      <c r="O153" s="7"/>
      <c r="P153" s="7"/>
    </row>
    <row r="154" spans="1:16" x14ac:dyDescent="0.25">
      <c r="A154" s="137"/>
      <c r="B154" s="144"/>
      <c r="C154" s="99" t="s">
        <v>49</v>
      </c>
      <c r="D154" s="99"/>
      <c r="E154" s="145"/>
      <c r="F154" s="162">
        <v>9340</v>
      </c>
      <c r="G154" s="5"/>
      <c r="H154" s="93"/>
      <c r="I154" s="5"/>
      <c r="J154" s="88"/>
      <c r="K154" s="5"/>
      <c r="L154" s="77">
        <f t="shared" si="61"/>
        <v>0</v>
      </c>
      <c r="M154" s="5"/>
      <c r="N154" s="6"/>
      <c r="O154" s="7"/>
      <c r="P154" s="7"/>
    </row>
    <row r="155" spans="1:16" x14ac:dyDescent="0.25">
      <c r="A155" s="137"/>
      <c r="B155" s="144"/>
      <c r="C155" s="99" t="s">
        <v>171</v>
      </c>
      <c r="D155" s="99"/>
      <c r="E155" s="145"/>
      <c r="F155" s="162" t="s">
        <v>122</v>
      </c>
      <c r="G155" s="5"/>
      <c r="H155" s="93">
        <v>58082.239999999998</v>
      </c>
      <c r="I155" s="5"/>
      <c r="J155" s="88"/>
      <c r="K155" s="5"/>
      <c r="L155" s="77">
        <f t="shared" si="61"/>
        <v>58082.239999999998</v>
      </c>
      <c r="M155" s="5"/>
      <c r="N155" s="6"/>
      <c r="O155" s="7"/>
      <c r="P155" s="7"/>
    </row>
    <row r="156" spans="1:16" x14ac:dyDescent="0.25">
      <c r="A156" s="137"/>
      <c r="B156" s="144"/>
      <c r="C156" s="99"/>
      <c r="D156" s="99"/>
      <c r="E156" s="145"/>
      <c r="F156" s="162"/>
      <c r="G156" s="5"/>
      <c r="H156" s="82"/>
      <c r="I156" s="5"/>
      <c r="J156" s="87"/>
      <c r="K156" s="5"/>
      <c r="L156" s="82"/>
      <c r="M156" s="5"/>
      <c r="N156" s="6"/>
      <c r="O156" s="7"/>
      <c r="P156" s="7"/>
    </row>
    <row r="157" spans="1:16" s="24" customFormat="1" x14ac:dyDescent="0.25">
      <c r="A157" s="151"/>
      <c r="B157" s="144"/>
      <c r="C157" s="99" t="s">
        <v>50</v>
      </c>
      <c r="D157" s="99"/>
      <c r="E157" s="145"/>
      <c r="F157" s="164"/>
      <c r="G157" s="5"/>
      <c r="H157" s="81">
        <f>SUM(H142:H156)</f>
        <v>498504.9</v>
      </c>
      <c r="I157" s="5"/>
      <c r="J157" s="90">
        <f>SUM(J142:J156)</f>
        <v>-4324</v>
      </c>
      <c r="K157" s="5"/>
      <c r="L157" s="81">
        <f>SUM(L142:L156)</f>
        <v>494180.9</v>
      </c>
      <c r="M157" s="5"/>
      <c r="N157" s="6"/>
      <c r="O157" s="23">
        <f>+G157+I157-K157</f>
        <v>0</v>
      </c>
      <c r="P157" s="59">
        <f>+H157+J157-L157</f>
        <v>0</v>
      </c>
    </row>
    <row r="158" spans="1:16" ht="8.1" customHeight="1" x14ac:dyDescent="0.25">
      <c r="A158" s="137"/>
      <c r="B158" s="141"/>
      <c r="C158" s="142"/>
      <c r="D158" s="142"/>
      <c r="E158" s="143"/>
      <c r="F158" s="162"/>
      <c r="G158" s="5"/>
      <c r="H158" s="82"/>
      <c r="I158" s="5"/>
      <c r="J158" s="87"/>
      <c r="K158" s="5"/>
      <c r="L158" s="82"/>
      <c r="M158" s="5"/>
      <c r="N158" s="6"/>
      <c r="O158" s="7"/>
      <c r="P158" s="14"/>
    </row>
    <row r="159" spans="1:16" x14ac:dyDescent="0.25">
      <c r="A159" s="137"/>
      <c r="B159" s="144" t="s">
        <v>103</v>
      </c>
      <c r="C159" s="99"/>
      <c r="D159" s="99"/>
      <c r="E159" s="145"/>
      <c r="F159" s="162"/>
      <c r="G159" s="5"/>
      <c r="H159" s="82"/>
      <c r="I159" s="5"/>
      <c r="J159" s="87"/>
      <c r="K159" s="5"/>
      <c r="L159" s="82"/>
      <c r="M159" s="5"/>
      <c r="N159" s="6"/>
      <c r="O159" s="7"/>
      <c r="P159" s="14"/>
    </row>
    <row r="160" spans="1:16" x14ac:dyDescent="0.25">
      <c r="A160" s="137"/>
      <c r="B160" s="144"/>
      <c r="C160" s="99" t="s">
        <v>104</v>
      </c>
      <c r="D160" s="99"/>
      <c r="E160" s="145"/>
      <c r="F160" s="162">
        <v>9490</v>
      </c>
      <c r="G160" s="5"/>
      <c r="H160" s="93"/>
      <c r="I160" s="5"/>
      <c r="J160" s="88"/>
      <c r="K160" s="5"/>
      <c r="L160" s="77">
        <f t="shared" ref="L160" si="62">H160+J160</f>
        <v>0</v>
      </c>
      <c r="M160" s="5"/>
      <c r="N160" s="6"/>
      <c r="O160" s="7"/>
      <c r="P160" s="14"/>
    </row>
    <row r="161" spans="1:16" ht="6.75" customHeight="1" x14ac:dyDescent="0.25">
      <c r="A161" s="137"/>
      <c r="B161" s="144"/>
      <c r="C161" s="99"/>
      <c r="D161" s="99"/>
      <c r="E161" s="145"/>
      <c r="F161" s="162"/>
      <c r="G161" s="5"/>
      <c r="H161" s="82"/>
      <c r="I161" s="5"/>
      <c r="J161" s="87"/>
      <c r="K161" s="5"/>
      <c r="L161" s="82"/>
      <c r="M161" s="5"/>
      <c r="N161" s="6"/>
      <c r="O161" s="7"/>
      <c r="P161" s="14"/>
    </row>
    <row r="162" spans="1:16" s="24" customFormat="1" x14ac:dyDescent="0.25">
      <c r="A162" s="151"/>
      <c r="B162" s="144"/>
      <c r="C162" s="99" t="s">
        <v>105</v>
      </c>
      <c r="D162" s="99"/>
      <c r="E162" s="145"/>
      <c r="F162" s="164"/>
      <c r="G162" s="5"/>
      <c r="H162" s="81">
        <f>SUM(H160:H161)</f>
        <v>0</v>
      </c>
      <c r="I162" s="5"/>
      <c r="J162" s="90">
        <f>SUM(J160:J161)</f>
        <v>0</v>
      </c>
      <c r="K162" s="5"/>
      <c r="L162" s="81">
        <f>SUM(L160:L161)</f>
        <v>0</v>
      </c>
      <c r="M162" s="5"/>
      <c r="N162" s="6"/>
      <c r="O162" s="16">
        <f>+G162+I162-K162</f>
        <v>0</v>
      </c>
      <c r="P162" s="55">
        <f>+H162+J162-L162</f>
        <v>0</v>
      </c>
    </row>
    <row r="163" spans="1:16" s="26" customFormat="1" ht="8.1" customHeight="1" x14ac:dyDescent="0.25">
      <c r="A163" s="152"/>
      <c r="B163" s="141"/>
      <c r="C163" s="142"/>
      <c r="D163" s="142"/>
      <c r="E163" s="143"/>
      <c r="F163" s="168"/>
      <c r="G163" s="5"/>
      <c r="H163" s="79"/>
      <c r="I163" s="5"/>
      <c r="J163" s="91"/>
      <c r="K163" s="5"/>
      <c r="L163" s="79"/>
      <c r="M163" s="5"/>
      <c r="N163" s="6"/>
      <c r="O163" s="25"/>
      <c r="P163" s="60"/>
    </row>
    <row r="164" spans="1:16" s="2" customFormat="1" x14ac:dyDescent="0.25">
      <c r="A164" s="137"/>
      <c r="B164" s="144" t="s">
        <v>106</v>
      </c>
      <c r="C164" s="99"/>
      <c r="D164" s="99"/>
      <c r="E164" s="145"/>
      <c r="F164" s="162"/>
      <c r="G164" s="5"/>
      <c r="H164" s="82"/>
      <c r="I164" s="5"/>
      <c r="J164" s="87"/>
      <c r="K164" s="5"/>
      <c r="L164" s="82"/>
      <c r="M164" s="5"/>
      <c r="N164" s="6"/>
      <c r="O164" s="16"/>
      <c r="P164" s="16"/>
    </row>
    <row r="165" spans="1:16" x14ac:dyDescent="0.25">
      <c r="A165" s="137"/>
      <c r="B165" s="144"/>
      <c r="C165" s="99" t="s">
        <v>51</v>
      </c>
      <c r="D165" s="99"/>
      <c r="E165" s="145"/>
      <c r="F165" s="162">
        <v>9500</v>
      </c>
      <c r="G165" s="5"/>
      <c r="H165" s="93">
        <v>21940.959999999999</v>
      </c>
      <c r="I165" s="5"/>
      <c r="J165" s="88"/>
      <c r="K165" s="5"/>
      <c r="L165" s="77">
        <f t="shared" ref="L165:L170" si="63">H165+J165</f>
        <v>21940.959999999999</v>
      </c>
      <c r="M165" s="5"/>
      <c r="N165" s="6"/>
      <c r="O165" s="7"/>
      <c r="P165" s="7"/>
    </row>
    <row r="166" spans="1:16" x14ac:dyDescent="0.25">
      <c r="A166" s="137"/>
      <c r="B166" s="144"/>
      <c r="C166" s="99" t="s">
        <v>52</v>
      </c>
      <c r="D166" s="99"/>
      <c r="E166" s="145"/>
      <c r="F166" s="162">
        <v>9590</v>
      </c>
      <c r="G166" s="5"/>
      <c r="H166" s="93"/>
      <c r="I166" s="5"/>
      <c r="J166" s="88"/>
      <c r="K166" s="5"/>
      <c r="L166" s="77">
        <f t="shared" si="63"/>
        <v>0</v>
      </c>
      <c r="M166" s="5"/>
      <c r="N166" s="6"/>
      <c r="O166" s="7"/>
      <c r="P166" s="7"/>
    </row>
    <row r="167" spans="1:16" x14ac:dyDescent="0.25">
      <c r="A167" s="137"/>
      <c r="B167" s="144"/>
      <c r="C167" s="99" t="s">
        <v>53</v>
      </c>
      <c r="D167" s="99"/>
      <c r="E167" s="145"/>
      <c r="F167" s="162">
        <v>9610</v>
      </c>
      <c r="G167" s="5"/>
      <c r="H167" s="93"/>
      <c r="I167" s="5"/>
      <c r="J167" s="88"/>
      <c r="K167" s="5"/>
      <c r="L167" s="77">
        <f t="shared" si="63"/>
        <v>0</v>
      </c>
      <c r="M167" s="5"/>
      <c r="N167" s="6"/>
      <c r="O167" s="7"/>
      <c r="P167" s="7"/>
    </row>
    <row r="168" spans="1:16" x14ac:dyDescent="0.25">
      <c r="A168" s="137"/>
      <c r="B168" s="144"/>
      <c r="C168" s="99" t="s">
        <v>85</v>
      </c>
      <c r="D168" s="99"/>
      <c r="E168" s="145"/>
      <c r="F168" s="162">
        <v>9640</v>
      </c>
      <c r="G168" s="5"/>
      <c r="H168" s="93"/>
      <c r="I168" s="5"/>
      <c r="J168" s="88"/>
      <c r="K168" s="5"/>
      <c r="L168" s="77">
        <f t="shared" si="63"/>
        <v>0</v>
      </c>
      <c r="M168" s="5"/>
      <c r="N168" s="6"/>
      <c r="O168" s="7"/>
      <c r="P168" s="7"/>
    </row>
    <row r="169" spans="1:16" x14ac:dyDescent="0.25">
      <c r="A169" s="137"/>
      <c r="B169" s="144"/>
      <c r="C169" s="99" t="s">
        <v>54</v>
      </c>
      <c r="D169" s="99"/>
      <c r="E169" s="145"/>
      <c r="F169" s="162">
        <v>9650</v>
      </c>
      <c r="G169" s="5"/>
      <c r="H169" s="93"/>
      <c r="I169" s="5"/>
      <c r="J169" s="88"/>
      <c r="K169" s="5"/>
      <c r="L169" s="77">
        <f t="shared" si="63"/>
        <v>0</v>
      </c>
      <c r="M169" s="5"/>
      <c r="N169" s="6"/>
      <c r="O169" s="7"/>
      <c r="P169" s="7"/>
    </row>
    <row r="170" spans="1:16" x14ac:dyDescent="0.25">
      <c r="A170" s="137"/>
      <c r="B170" s="144"/>
      <c r="C170" s="99" t="s">
        <v>88</v>
      </c>
      <c r="D170" s="99"/>
      <c r="E170" s="145"/>
      <c r="F170" s="162" t="s">
        <v>55</v>
      </c>
      <c r="G170" s="5"/>
      <c r="H170" s="93">
        <v>18735.36</v>
      </c>
      <c r="I170" s="5"/>
      <c r="J170" s="88"/>
      <c r="K170" s="5"/>
      <c r="L170" s="77">
        <f t="shared" si="63"/>
        <v>18735.36</v>
      </c>
      <c r="M170" s="5"/>
      <c r="N170" s="6"/>
      <c r="O170" s="7"/>
      <c r="P170" s="7"/>
    </row>
    <row r="171" spans="1:16" ht="9" customHeight="1" x14ac:dyDescent="0.25">
      <c r="A171" s="137"/>
      <c r="B171" s="144"/>
      <c r="C171" s="99"/>
      <c r="D171" s="99"/>
      <c r="E171" s="145"/>
      <c r="F171" s="162"/>
      <c r="G171" s="5"/>
      <c r="H171" s="82"/>
      <c r="I171" s="5"/>
      <c r="J171" s="87"/>
      <c r="K171" s="5"/>
      <c r="L171" s="82"/>
      <c r="M171" s="5"/>
      <c r="N171" s="6"/>
      <c r="O171" s="7"/>
      <c r="P171" s="7"/>
    </row>
    <row r="172" spans="1:16" s="2" customFormat="1" x14ac:dyDescent="0.25">
      <c r="A172" s="137"/>
      <c r="B172" s="144"/>
      <c r="C172" s="99" t="s">
        <v>56</v>
      </c>
      <c r="D172" s="99"/>
      <c r="E172" s="145"/>
      <c r="F172" s="164"/>
      <c r="G172" s="5"/>
      <c r="H172" s="81">
        <f>SUM(H164:H171)</f>
        <v>40676.32</v>
      </c>
      <c r="I172" s="5"/>
      <c r="J172" s="90">
        <f>SUM(J164:J171)</f>
        <v>0</v>
      </c>
      <c r="K172" s="5"/>
      <c r="L172" s="81">
        <f>SUM(L164:L171)</f>
        <v>40676.32</v>
      </c>
      <c r="M172" s="5"/>
      <c r="N172" s="6"/>
      <c r="O172" s="16">
        <f>+G172+I172-K172</f>
        <v>0</v>
      </c>
      <c r="P172" s="55">
        <f>+H172+J172-L172</f>
        <v>0</v>
      </c>
    </row>
    <row r="173" spans="1:16" ht="8.1" customHeight="1" x14ac:dyDescent="0.25">
      <c r="A173" s="137"/>
      <c r="B173" s="141"/>
      <c r="C173" s="142"/>
      <c r="D173" s="142"/>
      <c r="E173" s="143"/>
      <c r="F173" s="162"/>
      <c r="G173" s="5"/>
      <c r="H173" s="77"/>
      <c r="I173" s="5"/>
      <c r="J173" s="92"/>
      <c r="K173" s="5"/>
      <c r="L173" s="77"/>
      <c r="M173" s="5"/>
      <c r="N173" s="6"/>
      <c r="O173" s="7"/>
      <c r="P173" s="14"/>
    </row>
    <row r="174" spans="1:16" x14ac:dyDescent="0.25">
      <c r="A174" s="137"/>
      <c r="B174" s="144" t="s">
        <v>107</v>
      </c>
      <c r="C174" s="99"/>
      <c r="D174" s="99"/>
      <c r="E174" s="145"/>
      <c r="F174" s="162"/>
      <c r="G174" s="5"/>
      <c r="H174" s="82"/>
      <c r="I174" s="5"/>
      <c r="J174" s="87"/>
      <c r="K174" s="5"/>
      <c r="L174" s="82"/>
      <c r="M174" s="5"/>
      <c r="N174" s="6"/>
      <c r="O174" s="7"/>
      <c r="P174" s="14"/>
    </row>
    <row r="175" spans="1:16" x14ac:dyDescent="0.25">
      <c r="A175" s="137"/>
      <c r="B175" s="144"/>
      <c r="C175" s="99" t="s">
        <v>109</v>
      </c>
      <c r="D175" s="99"/>
      <c r="E175" s="145"/>
      <c r="F175" s="162">
        <v>9690</v>
      </c>
      <c r="G175" s="5"/>
      <c r="H175" s="93"/>
      <c r="I175" s="5"/>
      <c r="J175" s="88"/>
      <c r="K175" s="5"/>
      <c r="L175" s="82">
        <f t="shared" ref="L175" si="64">H175+J175</f>
        <v>0</v>
      </c>
      <c r="M175" s="5"/>
      <c r="N175" s="6"/>
      <c r="O175" s="7"/>
      <c r="P175" s="14"/>
    </row>
    <row r="176" spans="1:16" ht="9.75" customHeight="1" x14ac:dyDescent="0.25">
      <c r="A176" s="137"/>
      <c r="B176" s="144"/>
      <c r="C176" s="99"/>
      <c r="D176" s="99"/>
      <c r="E176" s="145"/>
      <c r="F176" s="162"/>
      <c r="G176" s="5"/>
      <c r="H176" s="82"/>
      <c r="I176" s="5"/>
      <c r="J176" s="87"/>
      <c r="K176" s="5"/>
      <c r="L176" s="82"/>
      <c r="M176" s="5"/>
      <c r="N176" s="6"/>
      <c r="O176" s="7"/>
      <c r="P176" s="14"/>
    </row>
    <row r="177" spans="1:19" s="24" customFormat="1" x14ac:dyDescent="0.25">
      <c r="A177" s="151"/>
      <c r="B177" s="144"/>
      <c r="C177" s="99" t="s">
        <v>108</v>
      </c>
      <c r="D177" s="99"/>
      <c r="E177" s="145"/>
      <c r="F177" s="164"/>
      <c r="G177" s="5"/>
      <c r="H177" s="81">
        <f>SUM(H175:H176)</f>
        <v>0</v>
      </c>
      <c r="I177" s="5"/>
      <c r="J177" s="90">
        <f>SUM(J175:J176)</f>
        <v>0</v>
      </c>
      <c r="K177" s="5"/>
      <c r="L177" s="81">
        <f>SUM(L175:L176)</f>
        <v>0</v>
      </c>
      <c r="M177" s="5"/>
      <c r="N177" s="6"/>
      <c r="O177" s="16">
        <f>+G177+I177-K177</f>
        <v>0</v>
      </c>
      <c r="P177" s="55">
        <f>+H177+J177-L177</f>
        <v>0</v>
      </c>
    </row>
    <row r="178" spans="1:19" ht="8.1" customHeight="1" x14ac:dyDescent="0.25">
      <c r="A178" s="137"/>
      <c r="B178" s="141"/>
      <c r="C178" s="142"/>
      <c r="D178" s="142"/>
      <c r="E178" s="143"/>
      <c r="F178" s="162"/>
      <c r="G178" s="5"/>
      <c r="H178" s="77"/>
      <c r="I178" s="5"/>
      <c r="J178" s="92"/>
      <c r="K178" s="5"/>
      <c r="L178" s="77"/>
      <c r="M178" s="5"/>
      <c r="N178" s="6"/>
      <c r="O178" s="7"/>
      <c r="P178" s="7"/>
    </row>
    <row r="179" spans="1:19" x14ac:dyDescent="0.25">
      <c r="A179" s="137"/>
      <c r="B179" s="144" t="s">
        <v>202</v>
      </c>
      <c r="C179" s="99"/>
      <c r="D179" s="99"/>
      <c r="E179" s="145"/>
      <c r="F179" s="162"/>
      <c r="G179" s="5"/>
      <c r="H179" s="82" t="str">
        <f>IF(Q180=0," ","(must = Line F2)")</f>
        <v xml:space="preserve"> </v>
      </c>
      <c r="I179" s="5"/>
      <c r="J179" s="87" t="str">
        <f>IF(R180=0," ","(must = Line F2)")</f>
        <v xml:space="preserve"> </v>
      </c>
      <c r="K179" s="5"/>
      <c r="L179" s="82" t="str">
        <f>IF(S180=0," ","(must = Line F2)")</f>
        <v xml:space="preserve"> </v>
      </c>
      <c r="M179" s="5"/>
      <c r="N179" s="6"/>
      <c r="O179" s="7"/>
      <c r="P179" s="7"/>
      <c r="Q179" s="27">
        <f>ROUND(SUM(H180-H133),0)</f>
        <v>-1</v>
      </c>
      <c r="R179" s="27">
        <f>ROUND(SUM(J180-J133),0)</f>
        <v>0</v>
      </c>
      <c r="S179" s="27">
        <f>ROUND(SUM(L180-L133),0)</f>
        <v>-1</v>
      </c>
    </row>
    <row r="180" spans="1:19" x14ac:dyDescent="0.25">
      <c r="A180" s="4"/>
      <c r="B180" s="44"/>
      <c r="C180" s="45" t="s">
        <v>115</v>
      </c>
      <c r="D180" s="45"/>
      <c r="E180" s="46"/>
      <c r="F180" s="175"/>
      <c r="G180" s="5"/>
      <c r="H180" s="61">
        <f>+H157+H162-H172-H177</f>
        <v>457828.58</v>
      </c>
      <c r="I180" s="5"/>
      <c r="J180" s="62">
        <f>+J157+J162-J172-J177</f>
        <v>-4324</v>
      </c>
      <c r="K180" s="5"/>
      <c r="L180" s="61">
        <f>+L157+L162-L172-L177</f>
        <v>453504.58</v>
      </c>
      <c r="M180" s="5"/>
      <c r="N180" s="6"/>
      <c r="O180" s="7">
        <f>+G180+I180-K180</f>
        <v>0</v>
      </c>
      <c r="P180" s="14">
        <f>+H180+J180-L180</f>
        <v>0</v>
      </c>
      <c r="Q180" s="1">
        <f>IF(ABS(Q179)&lt;10.01,0,Q179)</f>
        <v>0</v>
      </c>
      <c r="R180" s="1">
        <f t="shared" ref="R180:S180" si="65">IF(ABS(R179)&lt;10.01,0,R179)</f>
        <v>0</v>
      </c>
      <c r="S180" s="1">
        <f t="shared" si="65"/>
        <v>0</v>
      </c>
    </row>
    <row r="181" spans="1:19" ht="15.75" thickBot="1" x14ac:dyDescent="0.3">
      <c r="A181" s="137"/>
      <c r="B181" s="138"/>
      <c r="C181" s="139"/>
      <c r="D181" s="183" t="s">
        <v>175</v>
      </c>
      <c r="E181" s="140"/>
      <c r="F181" s="176"/>
      <c r="G181" s="28"/>
      <c r="H181" s="84"/>
      <c r="I181" s="28"/>
      <c r="J181" s="85"/>
      <c r="K181" s="28"/>
      <c r="L181" s="84"/>
      <c r="M181" s="28"/>
      <c r="N181" s="29"/>
      <c r="O181" s="7"/>
      <c r="P181" s="7"/>
    </row>
    <row r="182" spans="1:19" s="40" customFormat="1" hidden="1" x14ac:dyDescent="0.25">
      <c r="A182" s="30"/>
      <c r="B182" s="31"/>
      <c r="C182" s="31"/>
      <c r="D182" s="32"/>
      <c r="E182" s="32"/>
      <c r="F182" s="32" t="s">
        <v>119</v>
      </c>
      <c r="G182" s="33"/>
      <c r="H182" s="34">
        <f>+H180-H133</f>
        <v>-0.8500000000349246</v>
      </c>
      <c r="I182" s="35"/>
      <c r="J182" s="34">
        <f>+J180-J133</f>
        <v>-0.16999999999825377</v>
      </c>
      <c r="K182" s="36"/>
      <c r="L182" s="34">
        <f>+L180-L133</f>
        <v>-1.0200000000768341</v>
      </c>
      <c r="M182" s="37"/>
      <c r="N182" s="38"/>
      <c r="O182" s="39"/>
      <c r="P182" s="39"/>
    </row>
    <row r="183" spans="1:19" hidden="1" x14ac:dyDescent="0.25">
      <c r="F183" s="3"/>
      <c r="J183" s="41"/>
      <c r="L183" s="42"/>
      <c r="M183" s="41"/>
    </row>
    <row r="184" spans="1:19" hidden="1" x14ac:dyDescent="0.25">
      <c r="F184" s="3"/>
      <c r="J184" s="41"/>
      <c r="M184" s="41"/>
    </row>
    <row r="185" spans="1:19" hidden="1" x14ac:dyDescent="0.25">
      <c r="F185" s="3"/>
      <c r="J185" s="41"/>
      <c r="M185" s="41"/>
    </row>
    <row r="186" spans="1:19" hidden="1" x14ac:dyDescent="0.25">
      <c r="F186" s="3"/>
      <c r="J186" s="41"/>
      <c r="M186" s="42"/>
    </row>
    <row r="187" spans="1:19" hidden="1" x14ac:dyDescent="0.25">
      <c r="F187" s="3"/>
      <c r="J187" s="41"/>
      <c r="M187" s="41"/>
    </row>
    <row r="188" spans="1:19" hidden="1" x14ac:dyDescent="0.25">
      <c r="F188" s="3"/>
      <c r="J188" s="41"/>
      <c r="M188" s="41"/>
    </row>
    <row r="189" spans="1:19" hidden="1" x14ac:dyDescent="0.25">
      <c r="F189" s="3"/>
      <c r="J189" s="41"/>
      <c r="M189" s="41"/>
    </row>
    <row r="190" spans="1:19" hidden="1" x14ac:dyDescent="0.25">
      <c r="F190" s="3"/>
      <c r="J190" s="41"/>
      <c r="M190" s="41"/>
    </row>
    <row r="191" spans="1:19" hidden="1" x14ac:dyDescent="0.25">
      <c r="F191" s="3"/>
      <c r="J191" s="41"/>
      <c r="M191" s="41"/>
    </row>
    <row r="192" spans="1:19" hidden="1" x14ac:dyDescent="0.25">
      <c r="F192" s="3"/>
      <c r="J192" s="41"/>
      <c r="M192" s="41"/>
    </row>
    <row r="193" spans="6:13" hidden="1" x14ac:dyDescent="0.25">
      <c r="F193" s="3"/>
      <c r="J193" s="41"/>
      <c r="M193" s="41"/>
    </row>
    <row r="194" spans="6:13" hidden="1" x14ac:dyDescent="0.25">
      <c r="F194" s="3"/>
      <c r="J194" s="41"/>
      <c r="M194" s="41"/>
    </row>
    <row r="195" spans="6:13" hidden="1" x14ac:dyDescent="0.25">
      <c r="F195" s="3"/>
      <c r="J195" s="41"/>
      <c r="M195" s="41"/>
    </row>
    <row r="196" spans="6:13" hidden="1" x14ac:dyDescent="0.25">
      <c r="F196" s="3"/>
      <c r="J196" s="41"/>
      <c r="M196" s="41"/>
    </row>
    <row r="197" spans="6:13" hidden="1" x14ac:dyDescent="0.25">
      <c r="F197" s="3"/>
      <c r="J197" s="41"/>
      <c r="M197" s="41"/>
    </row>
    <row r="198" spans="6:13" hidden="1" x14ac:dyDescent="0.25">
      <c r="F198" s="3"/>
      <c r="J198" s="41"/>
      <c r="M198" s="41"/>
    </row>
    <row r="199" spans="6:13" hidden="1" x14ac:dyDescent="0.25">
      <c r="F199" s="3"/>
      <c r="J199" s="41"/>
      <c r="M199" s="41"/>
    </row>
    <row r="200" spans="6:13" hidden="1" x14ac:dyDescent="0.25">
      <c r="F200" s="3"/>
      <c r="J200" s="41"/>
      <c r="M200" s="41"/>
    </row>
    <row r="201" spans="6:13" hidden="1" x14ac:dyDescent="0.25">
      <c r="F201" s="3"/>
      <c r="J201" s="41"/>
      <c r="M201" s="41"/>
    </row>
    <row r="202" spans="6:13" hidden="1" x14ac:dyDescent="0.25">
      <c r="F202" s="3"/>
      <c r="J202" s="41"/>
      <c r="M202" s="41"/>
    </row>
    <row r="203" spans="6:13" hidden="1" x14ac:dyDescent="0.25">
      <c r="F203" s="3"/>
      <c r="J203" s="41"/>
      <c r="M203" s="41"/>
    </row>
    <row r="204" spans="6:13" hidden="1" x14ac:dyDescent="0.25">
      <c r="F204" s="3"/>
      <c r="J204" s="41"/>
      <c r="M204" s="41"/>
    </row>
    <row r="205" spans="6:13" hidden="1" x14ac:dyDescent="0.25">
      <c r="F205" s="3"/>
      <c r="J205" s="41"/>
      <c r="M205" s="41"/>
    </row>
    <row r="206" spans="6:13" hidden="1" x14ac:dyDescent="0.25">
      <c r="F206" s="3"/>
      <c r="J206" s="41"/>
      <c r="M206" s="41"/>
    </row>
    <row r="207" spans="6:13" hidden="1" x14ac:dyDescent="0.25">
      <c r="F207" s="3"/>
      <c r="J207" s="41"/>
      <c r="M207" s="41"/>
    </row>
    <row r="208" spans="6:13" hidden="1" x14ac:dyDescent="0.25">
      <c r="F208" s="3"/>
      <c r="J208" s="41"/>
      <c r="M208" s="41"/>
    </row>
    <row r="209" spans="6:13" hidden="1" x14ac:dyDescent="0.25">
      <c r="F209" s="3"/>
      <c r="J209" s="41"/>
      <c r="M209" s="41"/>
    </row>
    <row r="210" spans="6:13" hidden="1" x14ac:dyDescent="0.25">
      <c r="F210" s="3"/>
      <c r="J210" s="41"/>
      <c r="M210" s="41"/>
    </row>
    <row r="211" spans="6:13" hidden="1" x14ac:dyDescent="0.25">
      <c r="F211" s="3"/>
      <c r="J211" s="41"/>
      <c r="M211" s="41"/>
    </row>
    <row r="212" spans="6:13" hidden="1" x14ac:dyDescent="0.25">
      <c r="F212" s="3"/>
      <c r="J212" s="41"/>
      <c r="M212" s="41"/>
    </row>
    <row r="213" spans="6:13" hidden="1" x14ac:dyDescent="0.25">
      <c r="F213" s="3"/>
      <c r="J213" s="41"/>
      <c r="M213" s="41"/>
    </row>
    <row r="214" spans="6:13" hidden="1" x14ac:dyDescent="0.25">
      <c r="F214" s="3"/>
      <c r="J214" s="41"/>
      <c r="M214" s="41"/>
    </row>
    <row r="215" spans="6:13" hidden="1" x14ac:dyDescent="0.25">
      <c r="F215" s="3"/>
      <c r="J215" s="41"/>
      <c r="M215" s="41"/>
    </row>
    <row r="216" spans="6:13" hidden="1" x14ac:dyDescent="0.25">
      <c r="F216" s="3"/>
      <c r="J216" s="41"/>
      <c r="M216" s="41"/>
    </row>
    <row r="217" spans="6:13" hidden="1" x14ac:dyDescent="0.25">
      <c r="F217" s="3"/>
      <c r="J217" s="41"/>
      <c r="M217" s="41"/>
    </row>
    <row r="218" spans="6:13" hidden="1" x14ac:dyDescent="0.25">
      <c r="F218" s="3"/>
      <c r="J218" s="41"/>
      <c r="M218" s="41"/>
    </row>
    <row r="219" spans="6:13" hidden="1" x14ac:dyDescent="0.25">
      <c r="F219" s="3"/>
      <c r="J219" s="41"/>
      <c r="M219" s="41"/>
    </row>
    <row r="220" spans="6:13" hidden="1" x14ac:dyDescent="0.25">
      <c r="F220" s="3"/>
      <c r="J220" s="41"/>
      <c r="M220" s="41"/>
    </row>
    <row r="221" spans="6:13" hidden="1" x14ac:dyDescent="0.25">
      <c r="F221" s="3"/>
      <c r="J221" s="41"/>
      <c r="M221" s="41"/>
    </row>
    <row r="222" spans="6:13" hidden="1" x14ac:dyDescent="0.25">
      <c r="F222" s="3"/>
      <c r="J222" s="41"/>
      <c r="M222" s="41"/>
    </row>
    <row r="223" spans="6:13" hidden="1" x14ac:dyDescent="0.25">
      <c r="F223" s="3"/>
      <c r="J223" s="41"/>
      <c r="M223" s="41"/>
    </row>
    <row r="224" spans="6:13" hidden="1" x14ac:dyDescent="0.25">
      <c r="F224" s="3"/>
      <c r="J224" s="41"/>
      <c r="M224" s="41"/>
    </row>
    <row r="225" spans="6:13" hidden="1" x14ac:dyDescent="0.25">
      <c r="F225" s="3"/>
      <c r="J225" s="41"/>
      <c r="M225" s="41"/>
    </row>
    <row r="226" spans="6:13" hidden="1" x14ac:dyDescent="0.25">
      <c r="F226" s="3"/>
      <c r="J226" s="41"/>
      <c r="M226" s="41"/>
    </row>
    <row r="227" spans="6:13" hidden="1" x14ac:dyDescent="0.25">
      <c r="F227" s="3"/>
      <c r="J227" s="41"/>
      <c r="M227" s="41"/>
    </row>
    <row r="228" spans="6:13" hidden="1" x14ac:dyDescent="0.25">
      <c r="F228" s="3"/>
      <c r="J228" s="41"/>
      <c r="M228" s="41"/>
    </row>
    <row r="229" spans="6:13" hidden="1" x14ac:dyDescent="0.25">
      <c r="F229" s="3"/>
      <c r="J229" s="41"/>
      <c r="M229" s="41"/>
    </row>
    <row r="230" spans="6:13" hidden="1" x14ac:dyDescent="0.25">
      <c r="F230" s="3"/>
      <c r="J230" s="41"/>
      <c r="M230" s="41"/>
    </row>
    <row r="231" spans="6:13" hidden="1" x14ac:dyDescent="0.25">
      <c r="F231" s="3"/>
      <c r="J231" s="41"/>
      <c r="M231" s="41"/>
    </row>
    <row r="232" spans="6:13" hidden="1" x14ac:dyDescent="0.25">
      <c r="F232" s="3"/>
      <c r="J232" s="41"/>
      <c r="M232" s="41"/>
    </row>
    <row r="233" spans="6:13" hidden="1" x14ac:dyDescent="0.25">
      <c r="F233" s="3"/>
      <c r="J233" s="41"/>
      <c r="M233" s="41"/>
    </row>
    <row r="234" spans="6:13" hidden="1" x14ac:dyDescent="0.25">
      <c r="F234" s="3"/>
      <c r="J234" s="41"/>
      <c r="M234" s="41"/>
    </row>
    <row r="235" spans="6:13" hidden="1" x14ac:dyDescent="0.25">
      <c r="F235" s="3"/>
      <c r="J235" s="41"/>
      <c r="M235" s="41"/>
    </row>
    <row r="236" spans="6:13" hidden="1" x14ac:dyDescent="0.25">
      <c r="F236" s="3"/>
      <c r="J236" s="41"/>
      <c r="M236" s="41"/>
    </row>
    <row r="237" spans="6:13" hidden="1" x14ac:dyDescent="0.25">
      <c r="F237" s="3"/>
      <c r="J237" s="41"/>
      <c r="M237" s="41"/>
    </row>
    <row r="238" spans="6:13" hidden="1" x14ac:dyDescent="0.25">
      <c r="F238" s="3"/>
      <c r="J238" s="41"/>
      <c r="M238" s="41"/>
    </row>
    <row r="239" spans="6:13" hidden="1" x14ac:dyDescent="0.25">
      <c r="F239" s="3"/>
      <c r="J239" s="41"/>
      <c r="M239" s="41"/>
    </row>
    <row r="240" spans="6:13" hidden="1" x14ac:dyDescent="0.25">
      <c r="F240" s="3"/>
      <c r="J240" s="41"/>
      <c r="M240" s="41"/>
    </row>
    <row r="241" spans="6:13" hidden="1" x14ac:dyDescent="0.25">
      <c r="F241" s="3"/>
      <c r="J241" s="41"/>
      <c r="M241" s="41"/>
    </row>
    <row r="242" spans="6:13" hidden="1" x14ac:dyDescent="0.25">
      <c r="F242" s="3"/>
      <c r="J242" s="41"/>
      <c r="M242" s="41"/>
    </row>
    <row r="243" spans="6:13" hidden="1" x14ac:dyDescent="0.25">
      <c r="F243" s="3"/>
      <c r="J243" s="41"/>
      <c r="M243" s="41"/>
    </row>
    <row r="244" spans="6:13" hidden="1" x14ac:dyDescent="0.25">
      <c r="F244" s="3"/>
      <c r="J244" s="41"/>
      <c r="M244" s="41"/>
    </row>
    <row r="245" spans="6:13" hidden="1" x14ac:dyDescent="0.25">
      <c r="F245" s="3"/>
      <c r="J245" s="41"/>
      <c r="M245" s="41"/>
    </row>
    <row r="246" spans="6:13" hidden="1" x14ac:dyDescent="0.25">
      <c r="F246" s="3"/>
      <c r="J246" s="41"/>
      <c r="M246" s="41"/>
    </row>
    <row r="247" spans="6:13" hidden="1" x14ac:dyDescent="0.25">
      <c r="F247" s="3"/>
      <c r="J247" s="41"/>
      <c r="M247" s="41"/>
    </row>
    <row r="248" spans="6:13" hidden="1" x14ac:dyDescent="0.25">
      <c r="F248" s="3"/>
      <c r="J248" s="41"/>
      <c r="M248" s="41"/>
    </row>
    <row r="249" spans="6:13" hidden="1" x14ac:dyDescent="0.25">
      <c r="F249" s="3"/>
      <c r="J249" s="41"/>
      <c r="M249" s="41"/>
    </row>
    <row r="250" spans="6:13" hidden="1" x14ac:dyDescent="0.25">
      <c r="F250" s="3"/>
      <c r="J250" s="41"/>
      <c r="M250" s="41"/>
    </row>
    <row r="251" spans="6:13" hidden="1" x14ac:dyDescent="0.25">
      <c r="F251" s="3"/>
      <c r="J251" s="41"/>
      <c r="M251" s="41"/>
    </row>
    <row r="252" spans="6:13" hidden="1" x14ac:dyDescent="0.25">
      <c r="F252" s="3"/>
      <c r="J252" s="41"/>
      <c r="M252" s="41"/>
    </row>
    <row r="253" spans="6:13" hidden="1" x14ac:dyDescent="0.25">
      <c r="F253" s="3"/>
      <c r="J253" s="41"/>
      <c r="M253" s="41"/>
    </row>
    <row r="254" spans="6:13" hidden="1" x14ac:dyDescent="0.25">
      <c r="F254" s="3"/>
      <c r="J254" s="41"/>
      <c r="M254" s="41"/>
    </row>
    <row r="255" spans="6:13" hidden="1" x14ac:dyDescent="0.25">
      <c r="F255" s="3"/>
      <c r="J255" s="41"/>
      <c r="M255" s="41"/>
    </row>
    <row r="256" spans="6:13" hidden="1" x14ac:dyDescent="0.25">
      <c r="F256" s="3"/>
      <c r="J256" s="41"/>
      <c r="M256" s="41"/>
    </row>
    <row r="257" spans="6:13" hidden="1" x14ac:dyDescent="0.25">
      <c r="F257" s="3"/>
      <c r="J257" s="41"/>
      <c r="M257" s="41"/>
    </row>
    <row r="258" spans="6:13" hidden="1" x14ac:dyDescent="0.25">
      <c r="F258" s="3"/>
      <c r="J258" s="41"/>
      <c r="M258" s="41"/>
    </row>
    <row r="259" spans="6:13" hidden="1" x14ac:dyDescent="0.25">
      <c r="F259" s="3"/>
      <c r="J259" s="41"/>
      <c r="M259" s="41"/>
    </row>
    <row r="260" spans="6:13" hidden="1" x14ac:dyDescent="0.25">
      <c r="F260" s="3"/>
      <c r="J260" s="41"/>
      <c r="M260" s="41"/>
    </row>
    <row r="261" spans="6:13" hidden="1" x14ac:dyDescent="0.25">
      <c r="F261" s="3"/>
      <c r="J261" s="41"/>
      <c r="M261" s="41"/>
    </row>
    <row r="262" spans="6:13" hidden="1" x14ac:dyDescent="0.25">
      <c r="F262" s="3"/>
      <c r="J262" s="41"/>
      <c r="M262" s="41"/>
    </row>
    <row r="263" spans="6:13" hidden="1" x14ac:dyDescent="0.25">
      <c r="F263" s="3"/>
      <c r="J263" s="41"/>
      <c r="M263" s="41"/>
    </row>
    <row r="264" spans="6:13" hidden="1" x14ac:dyDescent="0.25">
      <c r="F264" s="3"/>
      <c r="J264" s="41"/>
      <c r="M264" s="41"/>
    </row>
    <row r="265" spans="6:13" hidden="1" x14ac:dyDescent="0.25">
      <c r="F265" s="3"/>
      <c r="J265" s="41"/>
      <c r="M265" s="41"/>
    </row>
    <row r="266" spans="6:13" hidden="1" x14ac:dyDescent="0.25">
      <c r="F266" s="3"/>
      <c r="J266" s="41"/>
      <c r="M266" s="41"/>
    </row>
    <row r="267" spans="6:13" hidden="1" x14ac:dyDescent="0.25">
      <c r="F267" s="3"/>
      <c r="J267" s="41"/>
      <c r="M267" s="41"/>
    </row>
    <row r="268" spans="6:13" hidden="1" x14ac:dyDescent="0.25">
      <c r="F268" s="3"/>
      <c r="J268" s="41"/>
      <c r="M268" s="41"/>
    </row>
    <row r="269" spans="6:13" hidden="1" x14ac:dyDescent="0.25">
      <c r="F269" s="3"/>
      <c r="J269" s="41"/>
      <c r="M269" s="41"/>
    </row>
    <row r="270" spans="6:13" hidden="1" x14ac:dyDescent="0.25">
      <c r="F270" s="3"/>
      <c r="J270" s="41"/>
      <c r="M270" s="41"/>
    </row>
    <row r="271" spans="6:13" hidden="1" x14ac:dyDescent="0.25">
      <c r="F271" s="3"/>
      <c r="J271" s="41"/>
      <c r="M271" s="41"/>
    </row>
    <row r="272" spans="6:13" hidden="1" x14ac:dyDescent="0.25">
      <c r="F272" s="3"/>
      <c r="J272" s="41"/>
      <c r="M272" s="41"/>
    </row>
    <row r="273" spans="6:13" hidden="1" x14ac:dyDescent="0.25">
      <c r="F273" s="3"/>
      <c r="J273" s="41"/>
      <c r="M273" s="41"/>
    </row>
    <row r="274" spans="6:13" hidden="1" x14ac:dyDescent="0.25">
      <c r="F274" s="3"/>
      <c r="J274" s="41"/>
      <c r="M274" s="41"/>
    </row>
    <row r="275" spans="6:13" hidden="1" x14ac:dyDescent="0.25">
      <c r="F275" s="3"/>
      <c r="J275" s="41"/>
      <c r="M275" s="41"/>
    </row>
    <row r="276" spans="6:13" hidden="1" x14ac:dyDescent="0.25">
      <c r="F276" s="3"/>
      <c r="J276" s="41"/>
      <c r="M276" s="41"/>
    </row>
    <row r="277" spans="6:13" hidden="1" x14ac:dyDescent="0.25">
      <c r="F277" s="3"/>
      <c r="J277" s="41"/>
      <c r="M277" s="41"/>
    </row>
    <row r="278" spans="6:13" hidden="1" x14ac:dyDescent="0.25">
      <c r="F278" s="3"/>
      <c r="J278" s="41"/>
      <c r="M278" s="41"/>
    </row>
    <row r="279" spans="6:13" hidden="1" x14ac:dyDescent="0.25">
      <c r="F279" s="3"/>
      <c r="J279" s="41"/>
      <c r="M279" s="41"/>
    </row>
    <row r="280" spans="6:13" hidden="1" x14ac:dyDescent="0.25">
      <c r="F280" s="3"/>
      <c r="J280" s="41"/>
      <c r="M280" s="41"/>
    </row>
    <row r="281" spans="6:13" hidden="1" x14ac:dyDescent="0.25">
      <c r="F281" s="3"/>
      <c r="J281" s="41"/>
      <c r="M281" s="41"/>
    </row>
    <row r="282" spans="6:13" hidden="1" x14ac:dyDescent="0.25">
      <c r="F282" s="3"/>
      <c r="J282" s="41"/>
      <c r="M282" s="41"/>
    </row>
    <row r="283" spans="6:13" hidden="1" x14ac:dyDescent="0.25">
      <c r="F283" s="3"/>
      <c r="J283" s="41"/>
      <c r="M283" s="41"/>
    </row>
    <row r="284" spans="6:13" hidden="1" x14ac:dyDescent="0.25">
      <c r="F284" s="3"/>
      <c r="J284" s="41"/>
      <c r="M284" s="41"/>
    </row>
    <row r="285" spans="6:13" hidden="1" x14ac:dyDescent="0.25">
      <c r="F285" s="3"/>
      <c r="J285" s="41"/>
      <c r="M285" s="41"/>
    </row>
    <row r="286" spans="6:13" hidden="1" x14ac:dyDescent="0.25">
      <c r="F286" s="3"/>
      <c r="J286" s="41"/>
      <c r="M286" s="41"/>
    </row>
    <row r="287" spans="6:13" hidden="1" x14ac:dyDescent="0.25">
      <c r="F287" s="3"/>
      <c r="J287" s="41"/>
      <c r="M287" s="41"/>
    </row>
    <row r="288" spans="6:13" hidden="1" x14ac:dyDescent="0.25">
      <c r="F288" s="3"/>
      <c r="J288" s="41"/>
      <c r="M288" s="41"/>
    </row>
    <row r="289" spans="6:13" hidden="1" x14ac:dyDescent="0.25">
      <c r="F289" s="3"/>
      <c r="J289" s="41"/>
      <c r="M289" s="41"/>
    </row>
    <row r="290" spans="6:13" hidden="1" x14ac:dyDescent="0.25">
      <c r="F290" s="3"/>
      <c r="J290" s="41"/>
      <c r="M290" s="41"/>
    </row>
    <row r="291" spans="6:13" hidden="1" x14ac:dyDescent="0.25">
      <c r="F291" s="3"/>
      <c r="J291" s="41"/>
      <c r="M291" s="41"/>
    </row>
    <row r="292" spans="6:13" hidden="1" x14ac:dyDescent="0.25">
      <c r="F292" s="3"/>
      <c r="J292" s="41"/>
      <c r="M292" s="41"/>
    </row>
    <row r="293" spans="6:13" hidden="1" x14ac:dyDescent="0.25">
      <c r="F293" s="3"/>
      <c r="J293" s="41"/>
      <c r="M293" s="41"/>
    </row>
    <row r="294" spans="6:13" hidden="1" x14ac:dyDescent="0.25">
      <c r="F294" s="3"/>
      <c r="J294" s="41"/>
      <c r="M294" s="41"/>
    </row>
    <row r="295" spans="6:13" hidden="1" x14ac:dyDescent="0.25">
      <c r="F295" s="3"/>
    </row>
    <row r="296" spans="6:13" hidden="1" x14ac:dyDescent="0.25">
      <c r="F296" s="3"/>
    </row>
    <row r="297" spans="6:13" hidden="1" x14ac:dyDescent="0.25">
      <c r="F297" s="3"/>
    </row>
    <row r="298" spans="6:13" hidden="1" x14ac:dyDescent="0.25">
      <c r="F298" s="3"/>
    </row>
    <row r="299" spans="6:13" hidden="1" x14ac:dyDescent="0.25">
      <c r="F299" s="3"/>
    </row>
    <row r="300" spans="6:13" hidden="1" x14ac:dyDescent="0.25">
      <c r="F300" s="3"/>
    </row>
    <row r="301" spans="6:13" hidden="1" x14ac:dyDescent="0.25">
      <c r="F301" s="3"/>
    </row>
    <row r="302" spans="6:13" hidden="1" x14ac:dyDescent="0.25">
      <c r="F302" s="3"/>
    </row>
    <row r="303" spans="6:13" hidden="1" x14ac:dyDescent="0.25">
      <c r="F303" s="3"/>
    </row>
    <row r="304" spans="6:13" hidden="1" x14ac:dyDescent="0.25">
      <c r="F304" s="3"/>
    </row>
    <row r="305" spans="6:6" hidden="1" x14ac:dyDescent="0.25">
      <c r="F305" s="3"/>
    </row>
    <row r="306" spans="6:6" hidden="1" x14ac:dyDescent="0.25">
      <c r="F306" s="3"/>
    </row>
    <row r="307" spans="6:6" hidden="1" x14ac:dyDescent="0.25">
      <c r="F307" s="3"/>
    </row>
    <row r="308" spans="6:6" hidden="1" x14ac:dyDescent="0.25">
      <c r="F308" s="3"/>
    </row>
    <row r="309" spans="6:6" hidden="1" x14ac:dyDescent="0.25">
      <c r="F309" s="3"/>
    </row>
    <row r="310" spans="6:6" hidden="1" x14ac:dyDescent="0.25">
      <c r="F310" s="3"/>
    </row>
    <row r="311" spans="6:6" hidden="1" x14ac:dyDescent="0.25">
      <c r="F311" s="3"/>
    </row>
    <row r="312" spans="6:6" hidden="1" x14ac:dyDescent="0.25">
      <c r="F312" s="3"/>
    </row>
    <row r="313" spans="6:6" hidden="1" x14ac:dyDescent="0.25">
      <c r="F313" s="3"/>
    </row>
    <row r="314" spans="6:6" hidden="1" x14ac:dyDescent="0.25">
      <c r="F314" s="3"/>
    </row>
    <row r="315" spans="6:6" hidden="1" x14ac:dyDescent="0.25">
      <c r="F315" s="3"/>
    </row>
    <row r="316" spans="6:6" hidden="1" x14ac:dyDescent="0.25">
      <c r="F316" s="3"/>
    </row>
    <row r="317" spans="6:6" hidden="1" x14ac:dyDescent="0.25">
      <c r="F317" s="3"/>
    </row>
    <row r="318" spans="6:6" hidden="1" x14ac:dyDescent="0.25">
      <c r="F318" s="3"/>
    </row>
    <row r="319" spans="6:6" hidden="1" x14ac:dyDescent="0.25">
      <c r="F319" s="3"/>
    </row>
    <row r="320" spans="6:6" hidden="1" x14ac:dyDescent="0.25">
      <c r="F320" s="3"/>
    </row>
    <row r="321" spans="6:6" hidden="1" x14ac:dyDescent="0.25">
      <c r="F321" s="3"/>
    </row>
    <row r="322" spans="6:6" hidden="1" x14ac:dyDescent="0.25">
      <c r="F322" s="3"/>
    </row>
    <row r="323" spans="6:6" hidden="1" x14ac:dyDescent="0.25">
      <c r="F323" s="3"/>
    </row>
    <row r="324" spans="6:6" hidden="1" x14ac:dyDescent="0.25">
      <c r="F324" s="3"/>
    </row>
    <row r="325" spans="6:6" hidden="1" x14ac:dyDescent="0.25">
      <c r="F325" s="3"/>
    </row>
    <row r="326" spans="6:6" hidden="1" x14ac:dyDescent="0.25">
      <c r="F326" s="3"/>
    </row>
    <row r="327" spans="6:6" hidden="1" x14ac:dyDescent="0.25">
      <c r="F327" s="3"/>
    </row>
    <row r="328" spans="6:6" hidden="1" x14ac:dyDescent="0.25">
      <c r="F328" s="3"/>
    </row>
    <row r="329" spans="6:6" hidden="1" x14ac:dyDescent="0.25">
      <c r="F329" s="3"/>
    </row>
    <row r="330" spans="6:6" hidden="1" x14ac:dyDescent="0.25">
      <c r="F330" s="3"/>
    </row>
    <row r="331" spans="6:6" hidden="1" x14ac:dyDescent="0.25">
      <c r="F331" s="3"/>
    </row>
    <row r="332" spans="6:6" hidden="1" x14ac:dyDescent="0.25">
      <c r="F332" s="3"/>
    </row>
    <row r="333" spans="6:6" hidden="1" x14ac:dyDescent="0.25">
      <c r="F333" s="3"/>
    </row>
    <row r="334" spans="6:6" hidden="1" x14ac:dyDescent="0.25">
      <c r="F334" s="3"/>
    </row>
    <row r="335" spans="6:6" hidden="1" x14ac:dyDescent="0.25">
      <c r="F335" s="3"/>
    </row>
    <row r="336" spans="6:6" hidden="1" x14ac:dyDescent="0.25">
      <c r="F336" s="3"/>
    </row>
    <row r="337" spans="6:6" hidden="1" x14ac:dyDescent="0.25">
      <c r="F337" s="3"/>
    </row>
    <row r="338" spans="6:6" hidden="1" x14ac:dyDescent="0.25">
      <c r="F338" s="3"/>
    </row>
    <row r="339" spans="6:6" hidden="1" x14ac:dyDescent="0.25">
      <c r="F339" s="3"/>
    </row>
    <row r="340" spans="6:6" hidden="1" x14ac:dyDescent="0.25">
      <c r="F340" s="3"/>
    </row>
    <row r="341" spans="6:6" hidden="1" x14ac:dyDescent="0.25">
      <c r="F341" s="3"/>
    </row>
    <row r="342" spans="6:6" hidden="1" x14ac:dyDescent="0.25">
      <c r="F342" s="3"/>
    </row>
    <row r="343" spans="6:6" hidden="1" x14ac:dyDescent="0.25">
      <c r="F343" s="3"/>
    </row>
    <row r="344" spans="6:6" hidden="1" x14ac:dyDescent="0.25">
      <c r="F344" s="3"/>
    </row>
    <row r="345" spans="6:6" hidden="1" x14ac:dyDescent="0.25">
      <c r="F345" s="3"/>
    </row>
    <row r="346" spans="6:6" hidden="1" x14ac:dyDescent="0.25">
      <c r="F346" s="3"/>
    </row>
    <row r="347" spans="6:6" hidden="1" x14ac:dyDescent="0.25">
      <c r="F347" s="3"/>
    </row>
    <row r="348" spans="6:6" hidden="1" x14ac:dyDescent="0.25">
      <c r="F348" s="3"/>
    </row>
    <row r="349" spans="6:6" hidden="1" x14ac:dyDescent="0.25">
      <c r="F349" s="3"/>
    </row>
    <row r="350" spans="6:6" hidden="1" x14ac:dyDescent="0.25">
      <c r="F350" s="3"/>
    </row>
    <row r="351" spans="6:6" hidden="1" x14ac:dyDescent="0.25">
      <c r="F351" s="3"/>
    </row>
    <row r="352" spans="6:6" hidden="1" x14ac:dyDescent="0.25">
      <c r="F352" s="3"/>
    </row>
    <row r="353" spans="6:6" hidden="1" x14ac:dyDescent="0.25">
      <c r="F353" s="3"/>
    </row>
    <row r="354" spans="6:6" hidden="1" x14ac:dyDescent="0.25">
      <c r="F354" s="3"/>
    </row>
    <row r="355" spans="6:6" hidden="1" x14ac:dyDescent="0.25">
      <c r="F355" s="3"/>
    </row>
    <row r="356" spans="6:6" hidden="1" x14ac:dyDescent="0.25">
      <c r="F356" s="3"/>
    </row>
    <row r="357" spans="6:6" hidden="1" x14ac:dyDescent="0.25">
      <c r="F357" s="3"/>
    </row>
    <row r="358" spans="6:6" hidden="1" x14ac:dyDescent="0.25">
      <c r="F358" s="3"/>
    </row>
    <row r="359" spans="6:6" hidden="1" x14ac:dyDescent="0.25">
      <c r="F359" s="3"/>
    </row>
    <row r="360" spans="6:6" hidden="1" x14ac:dyDescent="0.25">
      <c r="F360" s="3"/>
    </row>
    <row r="361" spans="6:6" hidden="1" x14ac:dyDescent="0.25">
      <c r="F361" s="3"/>
    </row>
    <row r="362" spans="6:6" hidden="1" x14ac:dyDescent="0.25">
      <c r="F362" s="3"/>
    </row>
    <row r="363" spans="6:6" hidden="1" x14ac:dyDescent="0.25">
      <c r="F363" s="3"/>
    </row>
    <row r="364" spans="6:6" hidden="1" x14ac:dyDescent="0.25">
      <c r="F364" s="3"/>
    </row>
    <row r="365" spans="6:6" hidden="1" x14ac:dyDescent="0.25">
      <c r="F365" s="3"/>
    </row>
    <row r="366" spans="6:6" hidden="1" x14ac:dyDescent="0.25">
      <c r="F366" s="3"/>
    </row>
    <row r="367" spans="6:6" hidden="1" x14ac:dyDescent="0.25">
      <c r="F367" s="3"/>
    </row>
    <row r="368" spans="6:6" hidden="1" x14ac:dyDescent="0.25">
      <c r="F368" s="3"/>
    </row>
    <row r="369" spans="6:6" hidden="1" x14ac:dyDescent="0.25">
      <c r="F369" s="3"/>
    </row>
    <row r="370" spans="6:6" hidden="1" x14ac:dyDescent="0.25">
      <c r="F370" s="3"/>
    </row>
    <row r="371" spans="6:6" hidden="1" x14ac:dyDescent="0.25">
      <c r="F371" s="3"/>
    </row>
    <row r="372" spans="6:6" hidden="1" x14ac:dyDescent="0.25">
      <c r="F372" s="3"/>
    </row>
    <row r="373" spans="6:6" hidden="1" x14ac:dyDescent="0.25">
      <c r="F373" s="3"/>
    </row>
    <row r="374" spans="6:6" hidden="1" x14ac:dyDescent="0.25">
      <c r="F374" s="3"/>
    </row>
    <row r="375" spans="6:6" hidden="1" x14ac:dyDescent="0.25">
      <c r="F375" s="3"/>
    </row>
    <row r="376" spans="6:6" hidden="1" x14ac:dyDescent="0.25">
      <c r="F376" s="3"/>
    </row>
    <row r="377" spans="6:6" hidden="1" x14ac:dyDescent="0.25">
      <c r="F377" s="3"/>
    </row>
    <row r="378" spans="6:6" hidden="1" x14ac:dyDescent="0.25">
      <c r="F378" s="3"/>
    </row>
    <row r="379" spans="6:6" hidden="1" x14ac:dyDescent="0.25">
      <c r="F379" s="3"/>
    </row>
    <row r="380" spans="6:6" hidden="1" x14ac:dyDescent="0.25">
      <c r="F380" s="3"/>
    </row>
    <row r="381" spans="6:6" hidden="1" x14ac:dyDescent="0.25">
      <c r="F381" s="3"/>
    </row>
    <row r="382" spans="6:6" hidden="1" x14ac:dyDescent="0.25">
      <c r="F382" s="3"/>
    </row>
    <row r="383" spans="6:6" hidden="1" x14ac:dyDescent="0.25">
      <c r="F383" s="3"/>
    </row>
    <row r="384" spans="6:6" hidden="1" x14ac:dyDescent="0.25">
      <c r="F384" s="3"/>
    </row>
    <row r="385" spans="6:6" hidden="1" x14ac:dyDescent="0.25">
      <c r="F385" s="3"/>
    </row>
    <row r="386" spans="6:6" hidden="1" x14ac:dyDescent="0.25">
      <c r="F386" s="3"/>
    </row>
    <row r="387" spans="6:6" hidden="1" x14ac:dyDescent="0.25">
      <c r="F387" s="3"/>
    </row>
    <row r="388" spans="6:6" hidden="1" x14ac:dyDescent="0.25">
      <c r="F388" s="3"/>
    </row>
    <row r="389" spans="6:6" hidden="1" x14ac:dyDescent="0.25">
      <c r="F389" s="3"/>
    </row>
    <row r="390" spans="6:6" hidden="1" x14ac:dyDescent="0.25">
      <c r="F390" s="3"/>
    </row>
    <row r="391" spans="6:6" hidden="1" x14ac:dyDescent="0.25">
      <c r="F391" s="3"/>
    </row>
    <row r="392" spans="6:6" hidden="1" x14ac:dyDescent="0.25">
      <c r="F392" s="3"/>
    </row>
    <row r="393" spans="6:6" hidden="1" x14ac:dyDescent="0.25">
      <c r="F393" s="3"/>
    </row>
    <row r="394" spans="6:6" hidden="1" x14ac:dyDescent="0.25">
      <c r="F394" s="3"/>
    </row>
    <row r="395" spans="6:6" hidden="1" x14ac:dyDescent="0.25">
      <c r="F395" s="3"/>
    </row>
    <row r="396" spans="6:6" hidden="1" x14ac:dyDescent="0.25">
      <c r="F396" s="3"/>
    </row>
    <row r="397" spans="6:6" hidden="1" x14ac:dyDescent="0.25">
      <c r="F397" s="3"/>
    </row>
    <row r="398" spans="6:6" hidden="1" x14ac:dyDescent="0.25">
      <c r="F398" s="3"/>
    </row>
    <row r="399" spans="6:6" hidden="1" x14ac:dyDescent="0.25">
      <c r="F399" s="3"/>
    </row>
    <row r="400" spans="6:6" hidden="1" x14ac:dyDescent="0.25">
      <c r="F400" s="3"/>
    </row>
    <row r="401" spans="6:6" hidden="1" x14ac:dyDescent="0.25">
      <c r="F401" s="3"/>
    </row>
    <row r="402" spans="6:6" hidden="1" x14ac:dyDescent="0.25">
      <c r="F402" s="3"/>
    </row>
    <row r="403" spans="6:6" hidden="1" x14ac:dyDescent="0.25">
      <c r="F403" s="3"/>
    </row>
    <row r="404" spans="6:6" hidden="1" x14ac:dyDescent="0.25">
      <c r="F404" s="3"/>
    </row>
    <row r="405" spans="6:6" hidden="1" x14ac:dyDescent="0.25">
      <c r="F405" s="3"/>
    </row>
    <row r="406" spans="6:6" hidden="1" x14ac:dyDescent="0.25">
      <c r="F406" s="3"/>
    </row>
    <row r="407" spans="6:6" hidden="1" x14ac:dyDescent="0.25">
      <c r="F407" s="3"/>
    </row>
    <row r="408" spans="6:6" hidden="1" x14ac:dyDescent="0.25">
      <c r="F408" s="3"/>
    </row>
    <row r="409" spans="6:6" hidden="1" x14ac:dyDescent="0.25">
      <c r="F409" s="3"/>
    </row>
    <row r="410" spans="6:6" hidden="1" x14ac:dyDescent="0.25">
      <c r="F410" s="3"/>
    </row>
    <row r="411" spans="6:6" hidden="1" x14ac:dyDescent="0.25">
      <c r="F411" s="3"/>
    </row>
    <row r="412" spans="6:6" hidden="1" x14ac:dyDescent="0.25">
      <c r="F412" s="3"/>
    </row>
    <row r="413" spans="6:6" hidden="1" x14ac:dyDescent="0.25">
      <c r="F413" s="3"/>
    </row>
    <row r="414" spans="6:6" hidden="1" x14ac:dyDescent="0.25">
      <c r="F414" s="3"/>
    </row>
    <row r="415" spans="6:6" hidden="1" x14ac:dyDescent="0.25">
      <c r="F415" s="3"/>
    </row>
    <row r="416" spans="6:6" hidden="1" x14ac:dyDescent="0.25">
      <c r="F416" s="3"/>
    </row>
    <row r="417" spans="6:6" hidden="1" x14ac:dyDescent="0.25">
      <c r="F417" s="3"/>
    </row>
    <row r="418" spans="6:6" hidden="1" x14ac:dyDescent="0.25">
      <c r="F418" s="3"/>
    </row>
    <row r="419" spans="6:6" hidden="1" x14ac:dyDescent="0.25">
      <c r="F419" s="3"/>
    </row>
    <row r="420" spans="6:6" hidden="1" x14ac:dyDescent="0.25">
      <c r="F420" s="3"/>
    </row>
    <row r="421" spans="6:6" hidden="1" x14ac:dyDescent="0.25">
      <c r="F421" s="3"/>
    </row>
    <row r="422" spans="6:6" hidden="1" x14ac:dyDescent="0.25">
      <c r="F422" s="3"/>
    </row>
    <row r="423" spans="6:6" hidden="1" x14ac:dyDescent="0.25">
      <c r="F423" s="3"/>
    </row>
    <row r="424" spans="6:6" hidden="1" x14ac:dyDescent="0.25">
      <c r="F424" s="3"/>
    </row>
    <row r="425" spans="6:6" hidden="1" x14ac:dyDescent="0.25">
      <c r="F425" s="3"/>
    </row>
    <row r="426" spans="6:6" hidden="1" x14ac:dyDescent="0.25">
      <c r="F426" s="3"/>
    </row>
    <row r="427" spans="6:6" hidden="1" x14ac:dyDescent="0.25">
      <c r="F427" s="3"/>
    </row>
    <row r="428" spans="6:6" hidden="1" x14ac:dyDescent="0.25">
      <c r="F428" s="3"/>
    </row>
    <row r="429" spans="6:6" hidden="1" x14ac:dyDescent="0.25">
      <c r="F429" s="3"/>
    </row>
    <row r="430" spans="6:6" hidden="1" x14ac:dyDescent="0.25">
      <c r="F430" s="3"/>
    </row>
    <row r="431" spans="6:6" hidden="1" x14ac:dyDescent="0.25">
      <c r="F431" s="3"/>
    </row>
    <row r="432" spans="6:6" hidden="1" x14ac:dyDescent="0.25">
      <c r="F432" s="3"/>
    </row>
    <row r="433" spans="6:6" hidden="1" x14ac:dyDescent="0.25">
      <c r="F433" s="3"/>
    </row>
    <row r="434" spans="6:6" hidden="1" x14ac:dyDescent="0.25">
      <c r="F434" s="3"/>
    </row>
    <row r="435" spans="6:6" hidden="1" x14ac:dyDescent="0.25">
      <c r="F435" s="3"/>
    </row>
    <row r="436" spans="6:6" hidden="1" x14ac:dyDescent="0.25">
      <c r="F436" s="3"/>
    </row>
    <row r="437" spans="6:6" hidden="1" x14ac:dyDescent="0.25">
      <c r="F437" s="3"/>
    </row>
    <row r="438" spans="6:6" hidden="1" x14ac:dyDescent="0.25">
      <c r="F438" s="3"/>
    </row>
    <row r="439" spans="6:6" hidden="1" x14ac:dyDescent="0.25">
      <c r="F439" s="3"/>
    </row>
    <row r="440" spans="6:6" hidden="1" x14ac:dyDescent="0.25">
      <c r="F440" s="3"/>
    </row>
    <row r="441" spans="6:6" hidden="1" x14ac:dyDescent="0.25">
      <c r="F441" s="3"/>
    </row>
    <row r="442" spans="6:6" hidden="1" x14ac:dyDescent="0.25">
      <c r="F442" s="3"/>
    </row>
    <row r="443" spans="6:6" hidden="1" x14ac:dyDescent="0.25">
      <c r="F443" s="3"/>
    </row>
    <row r="444" spans="6:6" hidden="1" x14ac:dyDescent="0.25">
      <c r="F444" s="3"/>
    </row>
    <row r="445" spans="6:6" hidden="1" x14ac:dyDescent="0.25">
      <c r="F445" s="3"/>
    </row>
    <row r="446" spans="6:6" hidden="1" x14ac:dyDescent="0.25">
      <c r="F446" s="3"/>
    </row>
    <row r="447" spans="6:6" hidden="1" x14ac:dyDescent="0.25">
      <c r="F447" s="3"/>
    </row>
    <row r="448" spans="6:6" hidden="1" x14ac:dyDescent="0.25">
      <c r="F448" s="3"/>
    </row>
    <row r="449" spans="6:6" hidden="1" x14ac:dyDescent="0.25">
      <c r="F449" s="3"/>
    </row>
    <row r="450" spans="6:6" hidden="1" x14ac:dyDescent="0.25">
      <c r="F450" s="3"/>
    </row>
    <row r="451" spans="6:6" hidden="1" x14ac:dyDescent="0.25">
      <c r="F451" s="3"/>
    </row>
    <row r="452" spans="6:6" hidden="1" x14ac:dyDescent="0.25">
      <c r="F452" s="3"/>
    </row>
    <row r="453" spans="6:6" hidden="1" x14ac:dyDescent="0.25">
      <c r="F453" s="3"/>
    </row>
    <row r="454" spans="6:6" hidden="1" x14ac:dyDescent="0.25">
      <c r="F454" s="3"/>
    </row>
    <row r="455" spans="6:6" hidden="1" x14ac:dyDescent="0.25">
      <c r="F455" s="3"/>
    </row>
    <row r="456" spans="6:6" hidden="1" x14ac:dyDescent="0.25">
      <c r="F456" s="3"/>
    </row>
    <row r="457" spans="6:6" hidden="1" x14ac:dyDescent="0.25">
      <c r="F457" s="3"/>
    </row>
    <row r="458" spans="6:6" hidden="1" x14ac:dyDescent="0.25">
      <c r="F458" s="3"/>
    </row>
    <row r="459" spans="6:6" hidden="1" x14ac:dyDescent="0.25">
      <c r="F459" s="3"/>
    </row>
    <row r="460" spans="6:6" hidden="1" x14ac:dyDescent="0.25">
      <c r="F460" s="3"/>
    </row>
    <row r="461" spans="6:6" hidden="1" x14ac:dyDescent="0.25">
      <c r="F461" s="3"/>
    </row>
    <row r="462" spans="6:6" hidden="1" x14ac:dyDescent="0.25">
      <c r="F462" s="3"/>
    </row>
    <row r="463" spans="6:6" hidden="1" x14ac:dyDescent="0.25">
      <c r="F463" s="3"/>
    </row>
    <row r="464" spans="6:6" hidden="1" x14ac:dyDescent="0.25">
      <c r="F464" s="3"/>
    </row>
    <row r="465" spans="6:6" hidden="1" x14ac:dyDescent="0.25">
      <c r="F465" s="3"/>
    </row>
    <row r="466" spans="6:6" hidden="1" x14ac:dyDescent="0.25">
      <c r="F466" s="3"/>
    </row>
    <row r="467" spans="6:6" hidden="1" x14ac:dyDescent="0.25">
      <c r="F467" s="3"/>
    </row>
    <row r="468" spans="6:6" hidden="1" x14ac:dyDescent="0.25">
      <c r="F468" s="3"/>
    </row>
    <row r="469" spans="6:6" hidden="1" x14ac:dyDescent="0.25">
      <c r="F469" s="3"/>
    </row>
    <row r="470" spans="6:6" hidden="1" x14ac:dyDescent="0.25">
      <c r="F470" s="3"/>
    </row>
    <row r="471" spans="6:6" hidden="1" x14ac:dyDescent="0.25">
      <c r="F471" s="3"/>
    </row>
    <row r="472" spans="6:6" hidden="1" x14ac:dyDescent="0.25">
      <c r="F472" s="3"/>
    </row>
    <row r="473" spans="6:6" hidden="1" x14ac:dyDescent="0.25">
      <c r="F473" s="3"/>
    </row>
    <row r="474" spans="6:6" hidden="1" x14ac:dyDescent="0.25">
      <c r="F474" s="3"/>
    </row>
    <row r="475" spans="6:6" hidden="1" x14ac:dyDescent="0.25">
      <c r="F475" s="3"/>
    </row>
    <row r="476" spans="6:6" hidden="1" x14ac:dyDescent="0.25">
      <c r="F476" s="3"/>
    </row>
    <row r="477" spans="6:6" hidden="1" x14ac:dyDescent="0.25">
      <c r="F477" s="3"/>
    </row>
    <row r="478" spans="6:6" hidden="1" x14ac:dyDescent="0.25">
      <c r="F478" s="3"/>
    </row>
    <row r="479" spans="6:6" hidden="1" x14ac:dyDescent="0.25">
      <c r="F479" s="3"/>
    </row>
    <row r="480" spans="6:6" hidden="1" x14ac:dyDescent="0.25">
      <c r="F480" s="3"/>
    </row>
    <row r="481" spans="6:6" hidden="1" x14ac:dyDescent="0.25">
      <c r="F481" s="3"/>
    </row>
    <row r="482" spans="6:6" hidden="1" x14ac:dyDescent="0.25">
      <c r="F482" s="3"/>
    </row>
    <row r="483" spans="6:6" hidden="1" x14ac:dyDescent="0.25">
      <c r="F483" s="3"/>
    </row>
    <row r="484" spans="6:6" hidden="1" x14ac:dyDescent="0.25">
      <c r="F484" s="3"/>
    </row>
    <row r="485" spans="6:6" hidden="1" x14ac:dyDescent="0.25">
      <c r="F485" s="3"/>
    </row>
    <row r="486" spans="6:6" hidden="1" x14ac:dyDescent="0.25">
      <c r="F486" s="3"/>
    </row>
    <row r="487" spans="6:6" hidden="1" x14ac:dyDescent="0.25">
      <c r="F487" s="3"/>
    </row>
    <row r="488" spans="6:6" hidden="1" x14ac:dyDescent="0.25">
      <c r="F488" s="3"/>
    </row>
    <row r="489" spans="6:6" hidden="1" x14ac:dyDescent="0.25">
      <c r="F489" s="3"/>
    </row>
    <row r="490" spans="6:6" hidden="1" x14ac:dyDescent="0.25">
      <c r="F490" s="3"/>
    </row>
    <row r="491" spans="6:6" hidden="1" x14ac:dyDescent="0.25">
      <c r="F491" s="3"/>
    </row>
    <row r="492" spans="6:6" hidden="1" x14ac:dyDescent="0.25">
      <c r="F492" s="3"/>
    </row>
    <row r="493" spans="6:6" hidden="1" x14ac:dyDescent="0.25">
      <c r="F493" s="3"/>
    </row>
    <row r="494" spans="6:6" hidden="1" x14ac:dyDescent="0.25">
      <c r="F494" s="3"/>
    </row>
    <row r="495" spans="6:6" hidden="1" x14ac:dyDescent="0.25">
      <c r="F495" s="3"/>
    </row>
    <row r="496" spans="6:6" hidden="1" x14ac:dyDescent="0.25">
      <c r="F496" s="3"/>
    </row>
    <row r="497" spans="6:6" hidden="1" x14ac:dyDescent="0.25">
      <c r="F497" s="3"/>
    </row>
    <row r="498" spans="6:6" hidden="1" x14ac:dyDescent="0.25">
      <c r="F498" s="3"/>
    </row>
    <row r="499" spans="6:6" hidden="1" x14ac:dyDescent="0.25">
      <c r="F499" s="3"/>
    </row>
    <row r="500" spans="6:6" hidden="1" x14ac:dyDescent="0.25">
      <c r="F500" s="3"/>
    </row>
    <row r="501" spans="6:6" hidden="1" x14ac:dyDescent="0.25">
      <c r="F501" s="3"/>
    </row>
    <row r="502" spans="6:6" hidden="1" x14ac:dyDescent="0.25">
      <c r="F502" s="3"/>
    </row>
    <row r="503" spans="6:6" hidden="1" x14ac:dyDescent="0.25">
      <c r="F503" s="3"/>
    </row>
    <row r="504" spans="6:6" hidden="1" x14ac:dyDescent="0.25">
      <c r="F504" s="3"/>
    </row>
    <row r="505" spans="6:6" hidden="1" x14ac:dyDescent="0.25">
      <c r="F505" s="3"/>
    </row>
    <row r="506" spans="6:6" hidden="1" x14ac:dyDescent="0.25">
      <c r="F506" s="3"/>
    </row>
    <row r="507" spans="6:6" hidden="1" x14ac:dyDescent="0.25">
      <c r="F507" s="3"/>
    </row>
    <row r="508" spans="6:6" hidden="1" x14ac:dyDescent="0.25">
      <c r="F508" s="3"/>
    </row>
    <row r="509" spans="6:6" hidden="1" x14ac:dyDescent="0.25">
      <c r="F509" s="3"/>
    </row>
    <row r="510" spans="6:6" hidden="1" x14ac:dyDescent="0.25">
      <c r="F510" s="3"/>
    </row>
    <row r="511" spans="6:6" hidden="1" x14ac:dyDescent="0.25">
      <c r="F511" s="3"/>
    </row>
    <row r="512" spans="6:6" hidden="1" x14ac:dyDescent="0.25">
      <c r="F512" s="3"/>
    </row>
    <row r="513" spans="6:6" hidden="1" x14ac:dyDescent="0.25">
      <c r="F513" s="3"/>
    </row>
    <row r="514" spans="6:6" hidden="1" x14ac:dyDescent="0.25">
      <c r="F514" s="3"/>
    </row>
    <row r="515" spans="6:6" hidden="1" x14ac:dyDescent="0.25">
      <c r="F515" s="3"/>
    </row>
    <row r="516" spans="6:6" hidden="1" x14ac:dyDescent="0.25">
      <c r="F516" s="3"/>
    </row>
    <row r="517" spans="6:6" hidden="1" x14ac:dyDescent="0.25">
      <c r="F517" s="3"/>
    </row>
    <row r="518" spans="6:6" hidden="1" x14ac:dyDescent="0.25">
      <c r="F518" s="3"/>
    </row>
    <row r="519" spans="6:6" hidden="1" x14ac:dyDescent="0.25">
      <c r="F519" s="3"/>
    </row>
    <row r="520" spans="6:6" hidden="1" x14ac:dyDescent="0.25">
      <c r="F520" s="3"/>
    </row>
    <row r="521" spans="6:6" hidden="1" x14ac:dyDescent="0.25">
      <c r="F521" s="3"/>
    </row>
    <row r="522" spans="6:6" hidden="1" x14ac:dyDescent="0.25">
      <c r="F522" s="3"/>
    </row>
    <row r="523" spans="6:6" hidden="1" x14ac:dyDescent="0.25">
      <c r="F523" s="3"/>
    </row>
    <row r="524" spans="6:6" hidden="1" x14ac:dyDescent="0.25">
      <c r="F524" s="3"/>
    </row>
    <row r="525" spans="6:6" hidden="1" x14ac:dyDescent="0.25">
      <c r="F525" s="3"/>
    </row>
    <row r="526" spans="6:6" hidden="1" x14ac:dyDescent="0.25">
      <c r="F526" s="3"/>
    </row>
    <row r="527" spans="6:6" hidden="1" x14ac:dyDescent="0.25">
      <c r="F527" s="3"/>
    </row>
    <row r="528" spans="6:6" hidden="1" x14ac:dyDescent="0.25">
      <c r="F528" s="3"/>
    </row>
    <row r="529" spans="6:6" hidden="1" x14ac:dyDescent="0.25">
      <c r="F529" s="3"/>
    </row>
    <row r="530" spans="6:6" hidden="1" x14ac:dyDescent="0.25">
      <c r="F530" s="3"/>
    </row>
    <row r="531" spans="6:6" hidden="1" x14ac:dyDescent="0.25">
      <c r="F531" s="3"/>
    </row>
    <row r="532" spans="6:6" hidden="1" x14ac:dyDescent="0.25">
      <c r="F532" s="3"/>
    </row>
    <row r="533" spans="6:6" hidden="1" x14ac:dyDescent="0.25">
      <c r="F533" s="3"/>
    </row>
    <row r="534" spans="6:6" hidden="1" x14ac:dyDescent="0.25">
      <c r="F534" s="3"/>
    </row>
    <row r="535" spans="6:6" hidden="1" x14ac:dyDescent="0.25">
      <c r="F535" s="3"/>
    </row>
    <row r="536" spans="6:6" hidden="1" x14ac:dyDescent="0.25">
      <c r="F536" s="3"/>
    </row>
    <row r="537" spans="6:6" hidden="1" x14ac:dyDescent="0.25">
      <c r="F537" s="3"/>
    </row>
    <row r="538" spans="6:6" hidden="1" x14ac:dyDescent="0.25">
      <c r="F538" s="3"/>
    </row>
    <row r="539" spans="6:6" hidden="1" x14ac:dyDescent="0.25">
      <c r="F539" s="3"/>
    </row>
    <row r="540" spans="6:6" hidden="1" x14ac:dyDescent="0.25">
      <c r="F540" s="3"/>
    </row>
    <row r="541" spans="6:6" hidden="1" x14ac:dyDescent="0.25">
      <c r="F541" s="3"/>
    </row>
    <row r="542" spans="6:6" hidden="1" x14ac:dyDescent="0.25">
      <c r="F542" s="3"/>
    </row>
    <row r="543" spans="6:6" hidden="1" x14ac:dyDescent="0.25">
      <c r="F543" s="3"/>
    </row>
    <row r="544" spans="6:6" hidden="1" x14ac:dyDescent="0.25">
      <c r="F544" s="3"/>
    </row>
    <row r="545" spans="6:6" hidden="1" x14ac:dyDescent="0.25">
      <c r="F545" s="3"/>
    </row>
    <row r="546" spans="6:6" hidden="1" x14ac:dyDescent="0.25">
      <c r="F546" s="3"/>
    </row>
    <row r="547" spans="6:6" hidden="1" x14ac:dyDescent="0.25">
      <c r="F547" s="3"/>
    </row>
    <row r="548" spans="6:6" hidden="1" x14ac:dyDescent="0.25">
      <c r="F548" s="3"/>
    </row>
    <row r="549" spans="6:6" hidden="1" x14ac:dyDescent="0.25">
      <c r="F549" s="3"/>
    </row>
    <row r="550" spans="6:6" hidden="1" x14ac:dyDescent="0.25">
      <c r="F550" s="3"/>
    </row>
    <row r="551" spans="6:6" hidden="1" x14ac:dyDescent="0.25">
      <c r="F551" s="3"/>
    </row>
    <row r="552" spans="6:6" hidden="1" x14ac:dyDescent="0.25">
      <c r="F552" s="3"/>
    </row>
    <row r="553" spans="6:6" hidden="1" x14ac:dyDescent="0.25">
      <c r="F553" s="3"/>
    </row>
    <row r="554" spans="6:6" hidden="1" x14ac:dyDescent="0.25">
      <c r="F554" s="3"/>
    </row>
    <row r="555" spans="6:6" hidden="1" x14ac:dyDescent="0.25">
      <c r="F555" s="3"/>
    </row>
    <row r="556" spans="6:6" hidden="1" x14ac:dyDescent="0.25">
      <c r="F556" s="3"/>
    </row>
    <row r="557" spans="6:6" hidden="1" x14ac:dyDescent="0.25">
      <c r="F557" s="3"/>
    </row>
    <row r="558" spans="6:6" hidden="1" x14ac:dyDescent="0.25">
      <c r="F558" s="3"/>
    </row>
    <row r="559" spans="6:6" hidden="1" x14ac:dyDescent="0.25">
      <c r="F559" s="3"/>
    </row>
    <row r="560" spans="6:6" hidden="1" x14ac:dyDescent="0.25">
      <c r="F560" s="3"/>
    </row>
    <row r="561" spans="6:6" hidden="1" x14ac:dyDescent="0.25">
      <c r="F561" s="3"/>
    </row>
    <row r="562" spans="6:6" hidden="1" x14ac:dyDescent="0.25">
      <c r="F562" s="3"/>
    </row>
    <row r="563" spans="6:6" hidden="1" x14ac:dyDescent="0.25">
      <c r="F563" s="3"/>
    </row>
    <row r="564" spans="6:6" hidden="1" x14ac:dyDescent="0.25">
      <c r="F564" s="3"/>
    </row>
    <row r="565" spans="6:6" hidden="1" x14ac:dyDescent="0.25">
      <c r="F565" s="3"/>
    </row>
    <row r="566" spans="6:6" hidden="1" x14ac:dyDescent="0.25">
      <c r="F566" s="3"/>
    </row>
    <row r="567" spans="6:6" hidden="1" x14ac:dyDescent="0.25">
      <c r="F567" s="3"/>
    </row>
    <row r="568" spans="6:6" hidden="1" x14ac:dyDescent="0.25">
      <c r="F568" s="3"/>
    </row>
    <row r="569" spans="6:6" hidden="1" x14ac:dyDescent="0.25">
      <c r="F569" s="3"/>
    </row>
    <row r="570" spans="6:6" hidden="1" x14ac:dyDescent="0.25">
      <c r="F570" s="3"/>
    </row>
    <row r="571" spans="6:6" hidden="1" x14ac:dyDescent="0.25">
      <c r="F571" s="3"/>
    </row>
    <row r="572" spans="6:6" hidden="1" x14ac:dyDescent="0.25">
      <c r="F572" s="3"/>
    </row>
    <row r="573" spans="6:6" hidden="1" x14ac:dyDescent="0.25">
      <c r="F573" s="3"/>
    </row>
    <row r="574" spans="6:6" hidden="1" x14ac:dyDescent="0.25">
      <c r="F574" s="3"/>
    </row>
    <row r="575" spans="6:6" hidden="1" x14ac:dyDescent="0.25">
      <c r="F575" s="3"/>
    </row>
    <row r="576" spans="6:6" hidden="1" x14ac:dyDescent="0.25">
      <c r="F576" s="3"/>
    </row>
    <row r="577" spans="6:6" hidden="1" x14ac:dyDescent="0.25">
      <c r="F577" s="3"/>
    </row>
    <row r="578" spans="6:6" hidden="1" x14ac:dyDescent="0.25">
      <c r="F578" s="3"/>
    </row>
    <row r="579" spans="6:6" hidden="1" x14ac:dyDescent="0.25">
      <c r="F579" s="3"/>
    </row>
    <row r="580" spans="6:6" hidden="1" x14ac:dyDescent="0.25">
      <c r="F580" s="3"/>
    </row>
    <row r="581" spans="6:6" hidden="1" x14ac:dyDescent="0.25">
      <c r="F581" s="3"/>
    </row>
    <row r="582" spans="6:6" hidden="1" x14ac:dyDescent="0.25">
      <c r="F582" s="3"/>
    </row>
    <row r="583" spans="6:6" hidden="1" x14ac:dyDescent="0.25">
      <c r="F583" s="3"/>
    </row>
    <row r="584" spans="6:6" hidden="1" x14ac:dyDescent="0.25">
      <c r="F584" s="3"/>
    </row>
    <row r="585" spans="6:6" hidden="1" x14ac:dyDescent="0.25">
      <c r="F585" s="3"/>
    </row>
    <row r="586" spans="6:6" hidden="1" x14ac:dyDescent="0.25">
      <c r="F586" s="3"/>
    </row>
    <row r="587" spans="6:6" hidden="1" x14ac:dyDescent="0.25">
      <c r="F587" s="3"/>
    </row>
    <row r="588" spans="6:6" hidden="1" x14ac:dyDescent="0.25">
      <c r="F588" s="3"/>
    </row>
    <row r="589" spans="6:6" hidden="1" x14ac:dyDescent="0.25">
      <c r="F589" s="3"/>
    </row>
    <row r="590" spans="6:6" hidden="1" x14ac:dyDescent="0.25">
      <c r="F590" s="3"/>
    </row>
    <row r="591" spans="6:6" hidden="1" x14ac:dyDescent="0.25">
      <c r="F591" s="3"/>
    </row>
    <row r="592" spans="6:6" hidden="1" x14ac:dyDescent="0.25">
      <c r="F592" s="3"/>
    </row>
    <row r="593" spans="6:6" hidden="1" x14ac:dyDescent="0.25">
      <c r="F593" s="3"/>
    </row>
    <row r="594" spans="6:6" hidden="1" x14ac:dyDescent="0.25">
      <c r="F594" s="3"/>
    </row>
    <row r="595" spans="6:6" hidden="1" x14ac:dyDescent="0.25">
      <c r="F595" s="3"/>
    </row>
    <row r="596" spans="6:6" hidden="1" x14ac:dyDescent="0.25">
      <c r="F596" s="3"/>
    </row>
    <row r="597" spans="6:6" hidden="1" x14ac:dyDescent="0.25">
      <c r="F597" s="3"/>
    </row>
    <row r="598" spans="6:6" hidden="1" x14ac:dyDescent="0.25">
      <c r="F598" s="3"/>
    </row>
    <row r="599" spans="6:6" hidden="1" x14ac:dyDescent="0.25">
      <c r="F599" s="3"/>
    </row>
    <row r="600" spans="6:6" hidden="1" x14ac:dyDescent="0.25">
      <c r="F600" s="3"/>
    </row>
    <row r="601" spans="6:6" hidden="1" x14ac:dyDescent="0.25">
      <c r="F601" s="3"/>
    </row>
    <row r="602" spans="6:6" hidden="1" x14ac:dyDescent="0.25">
      <c r="F602" s="3"/>
    </row>
    <row r="603" spans="6:6" hidden="1" x14ac:dyDescent="0.25">
      <c r="F603" s="3"/>
    </row>
    <row r="604" spans="6:6" hidden="1" x14ac:dyDescent="0.25">
      <c r="F604" s="3"/>
    </row>
    <row r="605" spans="6:6" hidden="1" x14ac:dyDescent="0.25">
      <c r="F605" s="3"/>
    </row>
    <row r="606" spans="6:6" hidden="1" x14ac:dyDescent="0.25">
      <c r="F606" s="3"/>
    </row>
    <row r="607" spans="6:6" hidden="1" x14ac:dyDescent="0.25">
      <c r="F607" s="3"/>
    </row>
    <row r="608" spans="6:6" hidden="1" x14ac:dyDescent="0.25">
      <c r="F608" s="3"/>
    </row>
    <row r="609" spans="6:6" hidden="1" x14ac:dyDescent="0.25">
      <c r="F609" s="3"/>
    </row>
    <row r="610" spans="6:6" hidden="1" x14ac:dyDescent="0.25">
      <c r="F610" s="3"/>
    </row>
    <row r="611" spans="6:6" hidden="1" x14ac:dyDescent="0.25">
      <c r="F611" s="3"/>
    </row>
    <row r="612" spans="6:6" hidden="1" x14ac:dyDescent="0.25">
      <c r="F612" s="3"/>
    </row>
    <row r="613" spans="6:6" hidden="1" x14ac:dyDescent="0.25">
      <c r="F613" s="3"/>
    </row>
    <row r="614" spans="6:6" hidden="1" x14ac:dyDescent="0.25">
      <c r="F614" s="3"/>
    </row>
    <row r="615" spans="6:6" hidden="1" x14ac:dyDescent="0.25">
      <c r="F615" s="3"/>
    </row>
    <row r="616" spans="6:6" hidden="1" x14ac:dyDescent="0.25">
      <c r="F616" s="3"/>
    </row>
    <row r="617" spans="6:6" hidden="1" x14ac:dyDescent="0.25">
      <c r="F617" s="3"/>
    </row>
    <row r="618" spans="6:6" hidden="1" x14ac:dyDescent="0.25">
      <c r="F618" s="3"/>
    </row>
    <row r="619" spans="6:6" hidden="1" x14ac:dyDescent="0.25">
      <c r="F619" s="3"/>
    </row>
    <row r="620" spans="6:6" hidden="1" x14ac:dyDescent="0.25">
      <c r="F620" s="3"/>
    </row>
    <row r="621" spans="6:6" hidden="1" x14ac:dyDescent="0.25">
      <c r="F621" s="3"/>
    </row>
    <row r="622" spans="6:6" hidden="1" x14ac:dyDescent="0.25">
      <c r="F622" s="3"/>
    </row>
    <row r="623" spans="6:6" hidden="1" x14ac:dyDescent="0.25">
      <c r="F623" s="3"/>
    </row>
    <row r="624" spans="6:6" hidden="1" x14ac:dyDescent="0.25">
      <c r="F624" s="3"/>
    </row>
    <row r="625" spans="6:6" hidden="1" x14ac:dyDescent="0.25">
      <c r="F625" s="3"/>
    </row>
    <row r="626" spans="6:6" hidden="1" x14ac:dyDescent="0.25">
      <c r="F626" s="3"/>
    </row>
    <row r="627" spans="6:6" hidden="1" x14ac:dyDescent="0.25">
      <c r="F627" s="3"/>
    </row>
    <row r="628" spans="6:6" hidden="1" x14ac:dyDescent="0.25">
      <c r="F628" s="3"/>
    </row>
    <row r="629" spans="6:6" hidden="1" x14ac:dyDescent="0.25">
      <c r="F629" s="3"/>
    </row>
    <row r="630" spans="6:6" hidden="1" x14ac:dyDescent="0.25">
      <c r="F630" s="3"/>
    </row>
    <row r="631" spans="6:6" hidden="1" x14ac:dyDescent="0.25">
      <c r="F631" s="3"/>
    </row>
    <row r="632" spans="6:6" hidden="1" x14ac:dyDescent="0.25">
      <c r="F632" s="3"/>
    </row>
    <row r="633" spans="6:6" hidden="1" x14ac:dyDescent="0.25">
      <c r="F633" s="3"/>
    </row>
    <row r="634" spans="6:6" hidden="1" x14ac:dyDescent="0.25">
      <c r="F634" s="3"/>
    </row>
    <row r="635" spans="6:6" hidden="1" x14ac:dyDescent="0.25">
      <c r="F635" s="3"/>
    </row>
    <row r="636" spans="6:6" hidden="1" x14ac:dyDescent="0.25">
      <c r="F636" s="3"/>
    </row>
    <row r="637" spans="6:6" hidden="1" x14ac:dyDescent="0.25">
      <c r="F637" s="3"/>
    </row>
    <row r="638" spans="6:6" hidden="1" x14ac:dyDescent="0.25">
      <c r="F638" s="3"/>
    </row>
    <row r="639" spans="6:6" hidden="1" x14ac:dyDescent="0.25">
      <c r="F639" s="3"/>
    </row>
    <row r="640" spans="6:6" hidden="1" x14ac:dyDescent="0.25">
      <c r="F640" s="3"/>
    </row>
    <row r="641" spans="6:6" hidden="1" x14ac:dyDescent="0.25">
      <c r="F641" s="3"/>
    </row>
    <row r="642" spans="6:6" hidden="1" x14ac:dyDescent="0.25">
      <c r="F642" s="3"/>
    </row>
    <row r="643" spans="6:6" hidden="1" x14ac:dyDescent="0.25">
      <c r="F643" s="3"/>
    </row>
    <row r="644" spans="6:6" hidden="1" x14ac:dyDescent="0.25">
      <c r="F644" s="3"/>
    </row>
    <row r="645" spans="6:6" hidden="1" x14ac:dyDescent="0.25">
      <c r="F645" s="3"/>
    </row>
    <row r="646" spans="6:6" hidden="1" x14ac:dyDescent="0.25">
      <c r="F646" s="3"/>
    </row>
    <row r="647" spans="6:6" hidden="1" x14ac:dyDescent="0.25">
      <c r="F647" s="3"/>
    </row>
    <row r="648" spans="6:6" hidden="1" x14ac:dyDescent="0.25">
      <c r="F648" s="3"/>
    </row>
    <row r="649" spans="6:6" hidden="1" x14ac:dyDescent="0.25">
      <c r="F649" s="3"/>
    </row>
    <row r="650" spans="6:6" hidden="1" x14ac:dyDescent="0.25">
      <c r="F650" s="3"/>
    </row>
    <row r="651" spans="6:6" hidden="1" x14ac:dyDescent="0.25">
      <c r="F651" s="3"/>
    </row>
    <row r="652" spans="6:6" hidden="1" x14ac:dyDescent="0.25">
      <c r="F652" s="3"/>
    </row>
    <row r="653" spans="6:6" hidden="1" x14ac:dyDescent="0.25">
      <c r="F653" s="3"/>
    </row>
    <row r="654" spans="6:6" hidden="1" x14ac:dyDescent="0.25">
      <c r="F654" s="3"/>
    </row>
    <row r="655" spans="6:6" hidden="1" x14ac:dyDescent="0.25">
      <c r="F655" s="3"/>
    </row>
    <row r="656" spans="6:6" hidden="1" x14ac:dyDescent="0.25">
      <c r="F656" s="3"/>
    </row>
    <row r="657" spans="6:6" hidden="1" x14ac:dyDescent="0.25">
      <c r="F657" s="3"/>
    </row>
    <row r="658" spans="6:6" hidden="1" x14ac:dyDescent="0.25">
      <c r="F658" s="3"/>
    </row>
    <row r="659" spans="6:6" hidden="1" x14ac:dyDescent="0.25">
      <c r="F659" s="3"/>
    </row>
    <row r="660" spans="6:6" hidden="1" x14ac:dyDescent="0.25">
      <c r="F660" s="3"/>
    </row>
    <row r="661" spans="6:6" hidden="1" x14ac:dyDescent="0.25">
      <c r="F661" s="3"/>
    </row>
    <row r="662" spans="6:6" x14ac:dyDescent="0.25"/>
    <row r="663" spans="6:6" x14ac:dyDescent="0.25"/>
    <row r="664" spans="6:6" x14ac:dyDescent="0.25"/>
    <row r="665" spans="6:6" x14ac:dyDescent="0.25"/>
    <row r="666" spans="6:6" x14ac:dyDescent="0.25"/>
    <row r="667" spans="6:6" x14ac:dyDescent="0.25"/>
    <row r="668" spans="6:6" x14ac:dyDescent="0.25"/>
    <row r="669" spans="6:6" x14ac:dyDescent="0.25"/>
    <row r="670" spans="6:6" x14ac:dyDescent="0.25"/>
    <row r="671" spans="6:6" x14ac:dyDescent="0.25"/>
    <row r="672" spans="6:6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</sheetData>
  <sheetProtection algorithmName="SHA-512" hashValue="zIeSjROf5F+RyLfTFiC/WVft01GTJ0BHPNGpwtLMyYHC9a1ZkaZOFFmWJYLDuN1DffGZlf/XcuFWex7aGycD4w==" saltValue="oiuUNatReteTZ+zqDBgrsg==" spinCount="100000" sheet="1" objects="1" scenarios="1"/>
  <mergeCells count="1">
    <mergeCell ref="B7:D7"/>
  </mergeCells>
  <phoneticPr fontId="0" type="noConversion"/>
  <conditionalFormatting sqref="J138">
    <cfRule type="cellIs" dxfId="3" priority="10" operator="greaterThan">
      <formula>$J$139</formula>
    </cfRule>
  </conditionalFormatting>
  <conditionalFormatting sqref="H180">
    <cfRule type="expression" dxfId="2" priority="3">
      <formula>$Q$180&lt;&gt;0</formula>
    </cfRule>
  </conditionalFormatting>
  <conditionalFormatting sqref="J180">
    <cfRule type="expression" dxfId="1" priority="2">
      <formula>$R$180&lt;&gt;0</formula>
    </cfRule>
  </conditionalFormatting>
  <conditionalFormatting sqref="L180">
    <cfRule type="expression" dxfId="0" priority="1">
      <formula>$S$180&lt;&gt;0</formula>
    </cfRule>
  </conditionalFormatting>
  <printOptions horizontalCentered="1"/>
  <pageMargins left="0.1" right="0.1" top="0.1" bottom="0.1" header="0.5" footer="0.5"/>
  <pageSetup scale="61" fitToHeight="0" orientation="landscape" horizontalDpi="300" verticalDpi="300" r:id="rId1"/>
  <headerFooter scaleWithDoc="0" alignWithMargins="0"/>
  <rowBreaks count="2" manualBreakCount="2">
    <brk id="66" min="1" max="12" man="1"/>
    <brk id="123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INTERIM FORM</vt:lpstr>
      <vt:lpstr>F2F3RestrictedSum</vt:lpstr>
      <vt:lpstr>'INTERIM FORM'!Print_Area</vt:lpstr>
      <vt:lpstr>'INTERIM FORM'!Print_Titles</vt:lpstr>
    </vt:vector>
  </TitlesOfParts>
  <Company>San Diego City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R. Malloy;Anna Day</dc:creator>
  <cp:lastModifiedBy>CSMC</cp:lastModifiedBy>
  <cp:lastPrinted>2015-11-23T16:15:54Z</cp:lastPrinted>
  <dcterms:created xsi:type="dcterms:W3CDTF">2005-11-09T15:28:18Z</dcterms:created>
  <dcterms:modified xsi:type="dcterms:W3CDTF">2017-12-12T15:41:54Z</dcterms:modified>
</cp:coreProperties>
</file>